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скрытие на сайте за 2022 год\Раскрытие на октябрь 2022\Октябрь 2022\"/>
    </mc:Choice>
  </mc:AlternateContent>
  <xr:revisionPtr revIDLastSave="0" documentId="13_ncr:1_{21D24A28-10D4-4C0D-8A05-CEEBD5B30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ктябрь" sheetId="5" r:id="rId1"/>
  </sheets>
  <calcPr calcId="181029"/>
</workbook>
</file>

<file path=xl/calcChain.xml><?xml version="1.0" encoding="utf-8"?>
<calcChain xmlns="http://schemas.openxmlformats.org/spreadsheetml/2006/main">
  <c r="Q89" i="5" l="1"/>
  <c r="T89" i="5" s="1"/>
  <c r="Q88" i="5"/>
  <c r="T88" i="5" s="1"/>
  <c r="Q87" i="5"/>
  <c r="T87" i="5" s="1"/>
  <c r="Q86" i="5"/>
  <c r="T86" i="5" s="1"/>
  <c r="Q85" i="5"/>
  <c r="T85" i="5" s="1"/>
  <c r="Q91" i="5"/>
  <c r="T91" i="5" s="1"/>
  <c r="Q84" i="5"/>
  <c r="T84" i="5" s="1"/>
  <c r="Q83" i="5"/>
  <c r="T83" i="5" s="1"/>
  <c r="Q82" i="5"/>
  <c r="T82" i="5" s="1"/>
  <c r="Q81" i="5"/>
  <c r="T81" i="5" s="1"/>
  <c r="Q80" i="5"/>
  <c r="T80" i="5" s="1"/>
  <c r="Q79" i="5"/>
  <c r="T79" i="5" s="1"/>
  <c r="Q78" i="5"/>
  <c r="T78" i="5" s="1"/>
  <c r="Q77" i="5"/>
  <c r="Q63" i="5"/>
  <c r="Q62" i="5"/>
  <c r="T62" i="5" s="1"/>
  <c r="Q61" i="5"/>
  <c r="T61" i="5" s="1"/>
  <c r="Q60" i="5"/>
  <c r="T60" i="5" s="1"/>
  <c r="Q59" i="5"/>
  <c r="Q58" i="5"/>
  <c r="T58" i="5" s="1"/>
  <c r="Q57" i="5"/>
  <c r="T57" i="5" s="1"/>
  <c r="Q56" i="5"/>
  <c r="Q55" i="5"/>
  <c r="Q18" i="5"/>
  <c r="T18" i="5" s="1"/>
  <c r="Q17" i="5"/>
  <c r="Q53" i="5"/>
  <c r="T53" i="5" s="1"/>
  <c r="Q16" i="5"/>
  <c r="Q52" i="5"/>
  <c r="T52" i="5" s="1"/>
  <c r="Q51" i="5"/>
  <c r="Q50" i="5"/>
  <c r="Q49" i="5"/>
  <c r="Q48" i="5"/>
  <c r="T59" i="5"/>
  <c r="T63" i="5"/>
  <c r="T49" i="5"/>
  <c r="T77" i="5"/>
  <c r="Q76" i="5"/>
  <c r="T76" i="5" s="1"/>
  <c r="Q75" i="5"/>
  <c r="T75" i="5" s="1"/>
  <c r="Q74" i="5"/>
  <c r="T74" i="5" s="1"/>
  <c r="Q73" i="5"/>
  <c r="T73" i="5" s="1"/>
  <c r="Q72" i="5"/>
  <c r="T72" i="5" s="1"/>
  <c r="Q71" i="5"/>
  <c r="T71" i="5" s="1"/>
  <c r="Q70" i="5"/>
  <c r="T70" i="5" s="1"/>
  <c r="Q69" i="5"/>
  <c r="T69" i="5" s="1"/>
  <c r="Q68" i="5"/>
  <c r="T68" i="5" s="1"/>
  <c r="Q67" i="5"/>
  <c r="Q66" i="5"/>
  <c r="Q65" i="5"/>
  <c r="Q64" i="5"/>
  <c r="Q24" i="5"/>
  <c r="T24" i="5" s="1"/>
  <c r="Q54" i="5"/>
  <c r="T48" i="5" l="1"/>
  <c r="T56" i="5" l="1"/>
  <c r="T64" i="5"/>
  <c r="T65" i="5"/>
  <c r="T55" i="5"/>
  <c r="T67" i="5" l="1"/>
  <c r="T66" i="5"/>
  <c r="T51" i="5"/>
  <c r="T54" i="5" l="1"/>
  <c r="T50" i="5"/>
  <c r="T17" i="5"/>
  <c r="T16" i="5"/>
</calcChain>
</file>

<file path=xl/sharedStrings.xml><?xml version="1.0" encoding="utf-8"?>
<sst xmlns="http://schemas.openxmlformats.org/spreadsheetml/2006/main" count="277" uniqueCount="124">
  <si>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</si>
  <si>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</si>
  <si>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</si>
  <si>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</si>
  <si>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</si>
  <si>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</si>
  <si>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</si>
  <si>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</si>
  <si>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</si>
  <si>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</si>
  <si>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</si>
  <si>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</si>
  <si>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</si>
  <si>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</si>
  <si>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</si>
  <si>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</si>
  <si>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</si>
  <si>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</si>
  <si>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</si>
  <si>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</si>
  <si>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</si>
  <si>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</si>
  <si>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</si>
  <si>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</si>
  <si>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</si>
  <si>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</si>
  <si>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</si>
  <si>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</si>
  <si>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</si>
  <si>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</si>
  <si>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</si>
  <si>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</si>
  <si>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</si>
  <si>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</si>
  <si>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</si>
  <si>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</si>
  <si>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</si>
  <si>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</si>
  <si>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</si>
  <si>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</si>
  <si>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</si>
  <si>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</si>
  <si>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</si>
  <si>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</si>
  <si>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</si>
  <si>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</si>
  <si>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</si>
  <si>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</si>
  <si>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</si>
  <si>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х</t>
  </si>
  <si>
    <t>ООО "Бегет"</t>
  </si>
  <si>
    <t>Услуги</t>
  </si>
  <si>
    <t>АО "Авантел"</t>
  </si>
  <si>
    <t>Бензин</t>
  </si>
  <si>
    <t>ООО "Газпромнефть-Региональные продажи"</t>
  </si>
  <si>
    <t>ООО "Альбом54"</t>
  </si>
  <si>
    <t>Оргтехника</t>
  </si>
  <si>
    <t>Канцелярия</t>
  </si>
  <si>
    <t>ПАО "Мегафон"</t>
  </si>
  <si>
    <t>ООО "ДНС Ритейл"</t>
  </si>
  <si>
    <t>ООО "Газпром межрегионгаз Новосибирск"</t>
  </si>
  <si>
    <t>№ Л91-000109/3085 от 02.09.2022г.</t>
  </si>
  <si>
    <t>№ 0000002580/38 от 05.09.2022г.</t>
  </si>
  <si>
    <t>ПАО "ВымпелКом"</t>
  </si>
  <si>
    <t>№ 100914497869 от 10.09.2022г.</t>
  </si>
  <si>
    <t>ГАУ НСО "Издательский дом "Советская Сибирь"</t>
  </si>
  <si>
    <t>МКУ г. Новосибирска "Служба аварийно-спасательных работ и гражданской защиты"</t>
  </si>
  <si>
    <t>ООО "Центр сертификации и метрологии"</t>
  </si>
  <si>
    <t>ООО "Митра"</t>
  </si>
  <si>
    <t>ЗА ОКТЯБРЬ 2022 года</t>
  </si>
  <si>
    <t>№ 100922105738 от 10.10.2022г.</t>
  </si>
  <si>
    <t>ООО "Сибирская Газовая Компания"</t>
  </si>
  <si>
    <t>№ 2152 от 10.10.2022г.</t>
  </si>
  <si>
    <t>№ 12599 от 12.10.2022г.</t>
  </si>
  <si>
    <t>№ 2736 от 13.10.2022г.</t>
  </si>
  <si>
    <t>№ 338 от 18.10.2022г.</t>
  </si>
  <si>
    <t>Аренда газопровода</t>
  </si>
  <si>
    <t>ООО "ДЭФО-Новосибирск"</t>
  </si>
  <si>
    <t>ООО "УК "Северный ключ" НСО"</t>
  </si>
  <si>
    <t>№ 287 от 21.10.2022г.</t>
  </si>
  <si>
    <t>ИП Карелин Михаил Александрович</t>
  </si>
  <si>
    <t>№ УТ-1096 от 25.10.2022г.</t>
  </si>
  <si>
    <t>ООО Торгово-сервисный центр "Рэлсиб"</t>
  </si>
  <si>
    <t>№ 6712 от 26.10.2022г.</t>
  </si>
  <si>
    <t>№ 5379 от 27.10.2022г.</t>
  </si>
  <si>
    <t>№ 5372 от 27.10.2022г.</t>
  </si>
  <si>
    <t>№ 0000-002536 от 31.10.2022г.</t>
  </si>
  <si>
    <t>№ 0000-002546 от 31.10.2022г.</t>
  </si>
  <si>
    <t>№ 0000-002556 от 31.10.2022г.</t>
  </si>
  <si>
    <t>№ 0000-002566 от 31.10.2022г.</t>
  </si>
  <si>
    <t>№ 0000-002577 от 31.10.2022г.</t>
  </si>
  <si>
    <t>№ 0000-001539 от 31.10.2022г.</t>
  </si>
  <si>
    <t>№ 0000-002036 от 31.10.2022г.</t>
  </si>
  <si>
    <t>№ 0000-001563 от 31.10.2022г.</t>
  </si>
  <si>
    <t>№ 0000-001527 от 31.10.2022г.</t>
  </si>
  <si>
    <t>№ 0000-001883 от 31.10.2022г.</t>
  </si>
  <si>
    <t>№ 0000-001772 от 31.10.2022г.</t>
  </si>
  <si>
    <t>№ 0000-001551 от 31.10.2022г.</t>
  </si>
  <si>
    <t>№ 0000-002126 от 31.10.2022г.</t>
  </si>
  <si>
    <t>№ 0000-002147 от 31.10.2022г.</t>
  </si>
  <si>
    <t>№ 0000-002157 от 31.10.2022г.</t>
  </si>
  <si>
    <t>№ 0000-002116 от 31.10.2022г.</t>
  </si>
  <si>
    <t>№ 0000-002046 от 31.10.2022г.</t>
  </si>
  <si>
    <t>№ 0000-001982 от 31.10.2022г.</t>
  </si>
  <si>
    <t>№ 0000-001761 от 31.10.2022г.</t>
  </si>
  <si>
    <t>№ 0000-001874 от 31.10.2022г.</t>
  </si>
  <si>
    <t>ООО ПСК "Связьпроектсервис"</t>
  </si>
  <si>
    <t>№ 244 от 31.10.2022г.</t>
  </si>
  <si>
    <t>№ 640.00230073-1/01609 от 31.10.2022г.</t>
  </si>
  <si>
    <t>№ 640.00086028-70/01609 от 31.10.2022г.</t>
  </si>
  <si>
    <t>№ 640.00049154-2/01609 от 31.10.2022г.</t>
  </si>
  <si>
    <t>№ 20829287781/700 от 31.10.2022г.</t>
  </si>
  <si>
    <t>№ 5407/041695/22 от 31.10.2022г.</t>
  </si>
  <si>
    <t>№ 1730329 от 31.10.2022г.</t>
  </si>
  <si>
    <t>№ 1730328 от 31.10.2022г.</t>
  </si>
  <si>
    <t>№ CSR0000001168355 от 31.10.2022г.</t>
  </si>
  <si>
    <t>№ CSR0000001132599 от 31.10.2022г.</t>
  </si>
  <si>
    <t>ООО "Сибирский Дом"</t>
  </si>
  <si>
    <t>№ 66 от 31.10.2022г.</t>
  </si>
  <si>
    <t>ООО "УКСЗДК 179/2"</t>
  </si>
  <si>
    <t>№ 1251 от 31.10.2022г.</t>
  </si>
  <si>
    <t>ООО "Кассы Весы Сервис"</t>
  </si>
  <si>
    <t>№ К-011020/281-10 от 31.10.2022г.</t>
  </si>
  <si>
    <t>№ 0100036062 от 31.10.2022г.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</si>
</sst>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left" vertical="top" indent="2" shrinkToFit="1"/>
    </xf>
    <xf numFmtId="1" fontId="2" fillId="0" borderId="1" xfId="0" applyNumberFormat="1" applyFont="1" applyBorder="1" applyAlignment="1">
      <alignment horizontal="right" vertical="top" indent="1" shrinkToFit="1"/>
    </xf>
    <xf numFmtId="1" fontId="2" fillId="0" borderId="13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indent="2" shrinkToFit="1"/>
    </xf>
    <xf numFmtId="1" fontId="2" fillId="0" borderId="13" xfId="0" applyNumberFormat="1" applyFont="1" applyBorder="1" applyAlignment="1">
      <alignment horizontal="right" vertical="top" indent="1" shrinkToFit="1"/>
    </xf>
    <xf numFmtId="164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indent="2" shrinkToFit="1"/>
    </xf>
    <xf numFmtId="0" fontId="3" fillId="0" borderId="1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top" indent="1" shrinkToFi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indent="2" shrinkToFit="1"/>
    </xf>
    <xf numFmtId="1" fontId="2" fillId="0" borderId="2" xfId="0" applyNumberFormat="1" applyFont="1" applyBorder="1" applyAlignment="1">
      <alignment horizontal="left" vertical="top" shrinkToFit="1"/>
    </xf>
    <xf numFmtId="164" fontId="2" fillId="0" borderId="13" xfId="0" applyNumberFormat="1" applyFont="1" applyBorder="1" applyAlignment="1">
      <alignment horizontal="center" vertical="top" shrinkToFit="1"/>
    </xf>
    <xf numFmtId="0" fontId="2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left" vertical="top" indent="2" shrinkToFi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Border="1" applyAlignment="1">
      <alignment horizontal="right" vertical="top" indent="1" shrinkToFit="1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right" vertical="top" indent="1" shrinkToFit="1"/>
    </xf>
    <xf numFmtId="2" fontId="2" fillId="0" borderId="21" xfId="0" applyNumberFormat="1" applyFont="1" applyBorder="1" applyAlignment="1">
      <alignment horizontal="left" vertical="top" indent="2" shrinkToFit="1"/>
    </xf>
    <xf numFmtId="0" fontId="2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shrinkToFit="1"/>
    </xf>
    <xf numFmtId="0" fontId="3" fillId="0" borderId="19" xfId="0" applyFont="1" applyBorder="1" applyAlignment="1">
      <alignment horizontal="left" vertical="top" wrapText="1"/>
    </xf>
    <xf numFmtId="2" fontId="2" fillId="0" borderId="19" xfId="0" applyNumberFormat="1" applyFont="1" applyBorder="1" applyAlignment="1">
      <alignment horizontal="left" vertical="top" indent="2" shrinkToFit="1"/>
    </xf>
    <xf numFmtId="1" fontId="2" fillId="0" borderId="19" xfId="0" applyNumberFormat="1" applyFont="1" applyBorder="1" applyAlignment="1">
      <alignment horizontal="right" vertical="top" indent="1" shrinkToFit="1"/>
    </xf>
    <xf numFmtId="1" fontId="2" fillId="0" borderId="19" xfId="0" applyNumberFormat="1" applyFont="1" applyBorder="1" applyAlignment="1">
      <alignment horizontal="left" vertical="top" shrinkToFit="1"/>
    </xf>
    <xf numFmtId="0" fontId="3" fillId="0" borderId="19" xfId="0" applyFont="1" applyBorder="1" applyAlignment="1">
      <alignment wrapText="1"/>
    </xf>
    <xf numFmtId="1" fontId="2" fillId="0" borderId="13" xfId="0" applyNumberFormat="1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" fontId="6" fillId="0" borderId="14" xfId="0" applyNumberFormat="1" applyFont="1" applyBorder="1" applyAlignment="1">
      <alignment horizontal="left" vertical="top" shrinkToFit="1"/>
    </xf>
    <xf numFmtId="1" fontId="6" fillId="0" borderId="15" xfId="0" applyNumberFormat="1" applyFont="1" applyBorder="1" applyAlignment="1">
      <alignment horizontal="left" vertical="top" shrinkToFit="1"/>
    </xf>
    <xf numFmtId="1" fontId="6" fillId="0" borderId="16" xfId="0" applyNumberFormat="1" applyFont="1" applyBorder="1" applyAlignment="1">
      <alignment horizontal="left" vertical="top" shrinkToFi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 indent="1"/>
    </xf>
    <xf numFmtId="1" fontId="6" fillId="0" borderId="17" xfId="0" applyNumberFormat="1" applyFont="1" applyBorder="1" applyAlignment="1">
      <alignment horizontal="left" vertical="top" shrinkToFit="1"/>
    </xf>
    <xf numFmtId="1" fontId="6" fillId="0" borderId="0" xfId="0" applyNumberFormat="1" applyFont="1" applyAlignment="1">
      <alignment horizontal="left" vertical="top" shrinkToFit="1"/>
    </xf>
    <xf numFmtId="1" fontId="6" fillId="0" borderId="18" xfId="0" applyNumberFormat="1" applyFont="1" applyBorder="1" applyAlignment="1">
      <alignment horizontal="left" vertical="top" shrinkToFi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shrinkToFit="1"/>
    </xf>
    <xf numFmtId="164" fontId="2" fillId="2" borderId="13" xfId="0" applyNumberFormat="1" applyFont="1" applyFill="1" applyBorder="1" applyAlignment="1">
      <alignment horizontal="center" vertical="top" shrinkToFit="1"/>
    </xf>
    <xf numFmtId="164" fontId="2" fillId="2" borderId="2" xfId="0" applyNumberFormat="1" applyFont="1" applyFill="1" applyBorder="1" applyAlignment="1">
      <alignment horizontal="center" vertical="top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92"/>
  <sheetViews>
    <sheetView tabSelected="1" topLeftCell="A17" workbookViewId="0">
      <selection activeCell="A18" sqref="A18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54" x14ac:dyDescent="0.2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54" ht="33.75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x14ac:dyDescent="0.2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54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54" ht="6.75" customHeight="1" x14ac:dyDescent="0.2">
      <c r="A6" s="49" t="s">
        <v>18</v>
      </c>
      <c r="B6" s="49" t="s">
        <v>19</v>
      </c>
      <c r="C6" s="52" t="s">
        <v>20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5" t="s">
        <v>21</v>
      </c>
      <c r="Q6" s="55" t="s">
        <v>22</v>
      </c>
      <c r="R6" s="49" t="s">
        <v>23</v>
      </c>
      <c r="S6" s="55" t="s">
        <v>24</v>
      </c>
      <c r="T6" s="49" t="s">
        <v>25</v>
      </c>
      <c r="U6" s="79" t="s">
        <v>26</v>
      </c>
      <c r="V6" s="79" t="s">
        <v>27</v>
      </c>
    </row>
    <row r="7" spans="1:54" ht="6.75" customHeight="1" x14ac:dyDescent="0.2">
      <c r="A7" s="50"/>
      <c r="B7" s="50"/>
      <c r="C7" s="52" t="s">
        <v>28</v>
      </c>
      <c r="D7" s="53"/>
      <c r="E7" s="53"/>
      <c r="F7" s="53"/>
      <c r="G7" s="53"/>
      <c r="H7" s="53"/>
      <c r="I7" s="53"/>
      <c r="J7" s="53"/>
      <c r="K7" s="53"/>
      <c r="L7" s="53"/>
      <c r="M7" s="54"/>
      <c r="N7" s="58" t="s">
        <v>29</v>
      </c>
      <c r="O7" s="59"/>
      <c r="P7" s="56"/>
      <c r="Q7" s="56"/>
      <c r="R7" s="50"/>
      <c r="S7" s="56"/>
      <c r="T7" s="50"/>
      <c r="U7" s="83"/>
      <c r="V7" s="83"/>
    </row>
    <row r="8" spans="1:54" ht="6.75" customHeight="1" x14ac:dyDescent="0.2">
      <c r="A8" s="50"/>
      <c r="B8" s="50"/>
      <c r="C8" s="52" t="s">
        <v>30</v>
      </c>
      <c r="D8" s="53"/>
      <c r="E8" s="53"/>
      <c r="F8" s="53"/>
      <c r="G8" s="53"/>
      <c r="H8" s="53"/>
      <c r="I8" s="53"/>
      <c r="J8" s="53"/>
      <c r="K8" s="53"/>
      <c r="L8" s="54"/>
      <c r="M8" s="62" t="s">
        <v>31</v>
      </c>
      <c r="N8" s="60"/>
      <c r="O8" s="61"/>
      <c r="P8" s="56"/>
      <c r="Q8" s="56"/>
      <c r="R8" s="50"/>
      <c r="S8" s="56"/>
      <c r="T8" s="50"/>
      <c r="U8" s="83"/>
      <c r="V8" s="83"/>
    </row>
    <row r="9" spans="1:54" ht="15.2" customHeight="1" x14ac:dyDescent="0.2">
      <c r="A9" s="50"/>
      <c r="B9" s="50"/>
      <c r="C9" s="65" t="s">
        <v>32</v>
      </c>
      <c r="D9" s="66"/>
      <c r="E9" s="67"/>
      <c r="F9" s="65" t="s">
        <v>33</v>
      </c>
      <c r="G9" s="66"/>
      <c r="H9" s="67"/>
      <c r="I9" s="68" t="s">
        <v>34</v>
      </c>
      <c r="J9" s="69"/>
      <c r="K9" s="68" t="s">
        <v>35</v>
      </c>
      <c r="L9" s="69"/>
      <c r="M9" s="63"/>
      <c r="N9" s="62" t="s">
        <v>36</v>
      </c>
      <c r="O9" s="79" t="s">
        <v>37</v>
      </c>
      <c r="P9" s="56"/>
      <c r="Q9" s="56"/>
      <c r="R9" s="50"/>
      <c r="S9" s="56"/>
      <c r="T9" s="50"/>
      <c r="U9" s="83"/>
      <c r="V9" s="83"/>
    </row>
    <row r="10" spans="1:54" ht="45.75" customHeight="1" x14ac:dyDescent="0.2">
      <c r="A10" s="51"/>
      <c r="B10" s="51"/>
      <c r="C10" s="1" t="s">
        <v>38</v>
      </c>
      <c r="D10" s="1" t="s">
        <v>39</v>
      </c>
      <c r="E10" s="1" t="s">
        <v>40</v>
      </c>
      <c r="F10" s="1" t="s">
        <v>41</v>
      </c>
      <c r="G10" s="1" t="s">
        <v>42</v>
      </c>
      <c r="H10" s="1" t="s">
        <v>43</v>
      </c>
      <c r="I10" s="2" t="s">
        <v>44</v>
      </c>
      <c r="J10" s="3" t="s">
        <v>45</v>
      </c>
      <c r="K10" s="2" t="s">
        <v>46</v>
      </c>
      <c r="L10" s="2" t="s">
        <v>47</v>
      </c>
      <c r="M10" s="64"/>
      <c r="N10" s="64"/>
      <c r="O10" s="80"/>
      <c r="P10" s="57"/>
      <c r="Q10" s="57"/>
      <c r="R10" s="51"/>
      <c r="S10" s="57"/>
      <c r="T10" s="51"/>
      <c r="U10" s="80"/>
      <c r="V10" s="80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73" t="s">
        <v>15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87" t="s">
        <v>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</row>
    <row r="16" spans="1:54" ht="8.25" customHeight="1" x14ac:dyDescent="0.15">
      <c r="A16" s="4">
        <v>1</v>
      </c>
      <c r="B16" s="93">
        <v>44853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3</v>
      </c>
      <c r="P16" s="12" t="s">
        <v>4</v>
      </c>
      <c r="Q16" s="13">
        <f>33263.58/1000</f>
        <v>33.263580000000005</v>
      </c>
      <c r="R16" s="11"/>
      <c r="S16" s="11"/>
      <c r="T16" s="13">
        <f t="shared" ref="T16:T18" si="0">Q16</f>
        <v>33.263580000000005</v>
      </c>
      <c r="U16" s="12" t="s">
        <v>77</v>
      </c>
      <c r="V16" s="14" t="s">
        <v>62</v>
      </c>
    </row>
    <row r="17" spans="1:22" ht="9.75" customHeight="1" x14ac:dyDescent="0.15">
      <c r="A17" s="4">
        <v>2</v>
      </c>
      <c r="B17" s="93">
        <v>44859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3</v>
      </c>
      <c r="P17" s="12" t="s">
        <v>4</v>
      </c>
      <c r="Q17" s="13">
        <f>5125/1000</f>
        <v>5.125</v>
      </c>
      <c r="R17" s="12"/>
      <c r="S17" s="15"/>
      <c r="T17" s="13">
        <f t="shared" si="0"/>
        <v>5.125</v>
      </c>
      <c r="U17" s="12" t="s">
        <v>80</v>
      </c>
      <c r="V17" s="14" t="s">
        <v>81</v>
      </c>
    </row>
    <row r="18" spans="1:22" ht="9.75" customHeight="1" x14ac:dyDescent="0.15">
      <c r="A18" s="4">
        <v>3</v>
      </c>
      <c r="B18" s="93">
        <v>44860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3</v>
      </c>
      <c r="P18" s="12" t="s">
        <v>4</v>
      </c>
      <c r="Q18" s="13">
        <f>2127.5/1000</f>
        <v>2.1274999999999999</v>
      </c>
      <c r="R18" s="12"/>
      <c r="S18" s="15"/>
      <c r="T18" s="13">
        <f t="shared" si="0"/>
        <v>2.1274999999999999</v>
      </c>
      <c r="U18" s="12" t="s">
        <v>82</v>
      </c>
      <c r="V18" s="14" t="s">
        <v>83</v>
      </c>
    </row>
    <row r="19" spans="1:22" ht="6.75" customHeight="1" x14ac:dyDescent="0.2">
      <c r="A19" s="84" t="s">
        <v>12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</row>
    <row r="20" spans="1:22" ht="6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6.75" customHeight="1" x14ac:dyDescent="0.15">
      <c r="A22" s="7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5"/>
      <c r="P22" s="23"/>
      <c r="Q22" s="26"/>
      <c r="R22" s="22"/>
      <c r="S22" s="22"/>
      <c r="T22" s="26"/>
      <c r="U22" s="23"/>
      <c r="V22" s="23"/>
    </row>
    <row r="23" spans="1:22" ht="6.75" customHeight="1" x14ac:dyDescent="0.2">
      <c r="A23" s="87" t="s">
        <v>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</row>
    <row r="24" spans="1:22" ht="6.75" customHeight="1" x14ac:dyDescent="0.15">
      <c r="A24" s="11">
        <v>1</v>
      </c>
      <c r="B24" s="42">
        <v>44806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" t="s">
        <v>3</v>
      </c>
      <c r="P24" s="11" t="s">
        <v>56</v>
      </c>
      <c r="Q24" s="13">
        <f>58332.5/1000</f>
        <v>58.332500000000003</v>
      </c>
      <c r="R24" s="12" t="s">
        <v>11</v>
      </c>
      <c r="S24" s="6">
        <v>1</v>
      </c>
      <c r="T24" s="13">
        <f t="shared" ref="T24" si="1">Q24*S24</f>
        <v>58.332500000000003</v>
      </c>
      <c r="U24" s="36" t="s">
        <v>59</v>
      </c>
      <c r="V24" s="20" t="s">
        <v>61</v>
      </c>
    </row>
    <row r="25" spans="1:22" ht="6.75" customHeight="1" x14ac:dyDescent="0.2">
      <c r="A25" s="70" t="s">
        <v>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</row>
    <row r="26" spans="1:22" ht="5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5.2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5.2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6.75" customHeight="1" x14ac:dyDescent="0.2">
      <c r="A29" s="90" t="s">
        <v>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</row>
    <row r="30" spans="1:22" ht="5.2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5.25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5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5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6.75" customHeight="1" x14ac:dyDescent="0.2">
      <c r="A34" s="70" t="s">
        <v>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</row>
    <row r="35" spans="1:22" ht="6.75" customHeight="1" x14ac:dyDescent="0.2">
      <c r="A35" s="4"/>
      <c r="B35" s="1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"/>
      <c r="P35" s="12"/>
      <c r="Q35" s="13"/>
      <c r="R35" s="12"/>
      <c r="S35" s="6"/>
      <c r="T35" s="13"/>
      <c r="U35" s="30"/>
      <c r="V35" s="12"/>
    </row>
    <row r="36" spans="1:22" ht="6.75" customHeight="1" x14ac:dyDescent="0.15">
      <c r="A36" s="4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"/>
      <c r="P36" s="12"/>
      <c r="Q36" s="13"/>
      <c r="R36" s="12"/>
      <c r="S36" s="6"/>
      <c r="T36" s="13"/>
      <c r="U36" s="12"/>
      <c r="V36" s="12"/>
    </row>
    <row r="37" spans="1:22" ht="5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5.2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6.75" customHeight="1" x14ac:dyDescent="0.2">
      <c r="A39" s="70" t="s">
        <v>16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</row>
    <row r="40" spans="1:22" ht="5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6.75" customHeight="1" x14ac:dyDescent="0.2">
      <c r="A42" s="70" t="s">
        <v>10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</row>
    <row r="43" spans="1:22" ht="6.75" customHeight="1" x14ac:dyDescent="0.15">
      <c r="A43" s="4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"/>
      <c r="P43" s="12"/>
      <c r="Q43" s="13"/>
      <c r="R43" s="12"/>
      <c r="S43" s="6"/>
      <c r="T43" s="13"/>
      <c r="U43" s="12"/>
      <c r="V43" s="31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5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5.2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6.75" customHeight="1" x14ac:dyDescent="0.2">
      <c r="A47" s="70" t="s">
        <v>13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</row>
    <row r="48" spans="1:22" ht="8.25" customHeight="1" x14ac:dyDescent="0.15">
      <c r="A48" s="4">
        <v>1</v>
      </c>
      <c r="B48" s="93">
        <v>44844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" t="s">
        <v>3</v>
      </c>
      <c r="P48" s="12" t="s">
        <v>14</v>
      </c>
      <c r="Q48" s="13">
        <f>591.75/1000</f>
        <v>0.59175</v>
      </c>
      <c r="R48" s="12" t="s">
        <v>11</v>
      </c>
      <c r="S48" s="6">
        <v>1</v>
      </c>
      <c r="T48" s="13">
        <f t="shared" ref="T48:T49" si="2">Q48*S48</f>
        <v>0.59175</v>
      </c>
      <c r="U48" s="36" t="s">
        <v>63</v>
      </c>
      <c r="V48" s="20" t="s">
        <v>70</v>
      </c>
    </row>
    <row r="49" spans="1:22" ht="8.25" customHeight="1" x14ac:dyDescent="0.15">
      <c r="A49" s="4">
        <v>2</v>
      </c>
      <c r="B49" s="93">
        <v>44844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" t="s">
        <v>3</v>
      </c>
      <c r="P49" s="12" t="s">
        <v>14</v>
      </c>
      <c r="Q49" s="13">
        <f>3037.5/1000</f>
        <v>3.0375000000000001</v>
      </c>
      <c r="R49" s="12" t="s">
        <v>11</v>
      </c>
      <c r="S49" s="6">
        <v>1</v>
      </c>
      <c r="T49" s="13">
        <f t="shared" si="2"/>
        <v>3.0375000000000001</v>
      </c>
      <c r="U49" s="36" t="s">
        <v>71</v>
      </c>
      <c r="V49" s="20" t="s">
        <v>72</v>
      </c>
    </row>
    <row r="50" spans="1:22" ht="9" customHeight="1" x14ac:dyDescent="0.15">
      <c r="A50" s="4">
        <v>3</v>
      </c>
      <c r="B50" s="93">
        <v>44846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" t="s">
        <v>3</v>
      </c>
      <c r="P50" s="12" t="s">
        <v>51</v>
      </c>
      <c r="Q50" s="13">
        <f>1050/1000</f>
        <v>1.05</v>
      </c>
      <c r="R50" s="12" t="s">
        <v>11</v>
      </c>
      <c r="S50" s="6">
        <v>1</v>
      </c>
      <c r="T50" s="13">
        <f t="shared" ref="T50:T76" si="3">Q50*S50</f>
        <v>1.05</v>
      </c>
      <c r="U50" s="36" t="s">
        <v>65</v>
      </c>
      <c r="V50" s="20" t="s">
        <v>73</v>
      </c>
    </row>
    <row r="51" spans="1:22" ht="9" customHeight="1" x14ac:dyDescent="0.15">
      <c r="A51" s="4">
        <v>4</v>
      </c>
      <c r="B51" s="93">
        <v>44847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" t="s">
        <v>3</v>
      </c>
      <c r="P51" s="12" t="s">
        <v>14</v>
      </c>
      <c r="Q51" s="13">
        <f>25000/1000</f>
        <v>25</v>
      </c>
      <c r="R51" s="12" t="s">
        <v>11</v>
      </c>
      <c r="S51" s="6">
        <v>1</v>
      </c>
      <c r="T51" s="13">
        <f t="shared" si="3"/>
        <v>25</v>
      </c>
      <c r="U51" s="32" t="s">
        <v>67</v>
      </c>
      <c r="V51" s="14" t="s">
        <v>74</v>
      </c>
    </row>
    <row r="52" spans="1:22" ht="9" customHeight="1" x14ac:dyDescent="0.15">
      <c r="A52" s="4">
        <v>5</v>
      </c>
      <c r="B52" s="93">
        <v>44852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 t="s">
        <v>3</v>
      </c>
      <c r="P52" s="12" t="s">
        <v>76</v>
      </c>
      <c r="Q52" s="13">
        <f>106431/1000</f>
        <v>106.431</v>
      </c>
      <c r="R52" s="12" t="s">
        <v>11</v>
      </c>
      <c r="S52" s="6">
        <v>1</v>
      </c>
      <c r="T52" s="13">
        <f t="shared" si="3"/>
        <v>106.431</v>
      </c>
      <c r="U52" s="47" t="s">
        <v>68</v>
      </c>
      <c r="V52" s="14" t="s">
        <v>75</v>
      </c>
    </row>
    <row r="53" spans="1:22" ht="9" customHeight="1" x14ac:dyDescent="0.15">
      <c r="A53" s="4">
        <v>6</v>
      </c>
      <c r="B53" s="93">
        <v>44855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 t="s">
        <v>3</v>
      </c>
      <c r="P53" s="12" t="s">
        <v>14</v>
      </c>
      <c r="Q53" s="13">
        <f>1800/1000</f>
        <v>1.8</v>
      </c>
      <c r="R53" s="12" t="s">
        <v>11</v>
      </c>
      <c r="S53" s="6">
        <v>1</v>
      </c>
      <c r="T53" s="13">
        <f t="shared" si="3"/>
        <v>1.8</v>
      </c>
      <c r="U53" s="47" t="s">
        <v>78</v>
      </c>
      <c r="V53" s="14" t="s">
        <v>79</v>
      </c>
    </row>
    <row r="54" spans="1:22" ht="9.75" customHeight="1" x14ac:dyDescent="0.15">
      <c r="A54" s="4">
        <v>7</v>
      </c>
      <c r="B54" s="93">
        <v>44859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" t="s">
        <v>3</v>
      </c>
      <c r="P54" s="12" t="s">
        <v>14</v>
      </c>
      <c r="Q54" s="13">
        <f>591.75/1000</f>
        <v>0.59175</v>
      </c>
      <c r="R54" s="12" t="s">
        <v>11</v>
      </c>
      <c r="S54" s="6">
        <v>1</v>
      </c>
      <c r="T54" s="13">
        <f t="shared" si="3"/>
        <v>0.59175</v>
      </c>
      <c r="U54" s="36" t="s">
        <v>63</v>
      </c>
      <c r="V54" s="20" t="s">
        <v>64</v>
      </c>
    </row>
    <row r="55" spans="1:22" ht="9.75" customHeight="1" x14ac:dyDescent="0.15">
      <c r="A55" s="4">
        <v>8</v>
      </c>
      <c r="B55" s="93">
        <v>44861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3</v>
      </c>
      <c r="P55" s="12" t="s">
        <v>57</v>
      </c>
      <c r="Q55" s="13">
        <f>125/1000</f>
        <v>0.125</v>
      </c>
      <c r="R55" s="12" t="s">
        <v>11</v>
      </c>
      <c r="S55" s="6">
        <v>1</v>
      </c>
      <c r="T55" s="13">
        <f t="shared" si="3"/>
        <v>0.125</v>
      </c>
      <c r="U55" s="36" t="s">
        <v>55</v>
      </c>
      <c r="V55" s="20" t="s">
        <v>84</v>
      </c>
    </row>
    <row r="56" spans="1:22" ht="9.75" customHeight="1" x14ac:dyDescent="0.15">
      <c r="A56" s="4">
        <v>9</v>
      </c>
      <c r="B56" s="93">
        <v>44861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3</v>
      </c>
      <c r="P56" s="12" t="s">
        <v>57</v>
      </c>
      <c r="Q56" s="13">
        <f>10465/1000</f>
        <v>10.465</v>
      </c>
      <c r="R56" s="12" t="s">
        <v>11</v>
      </c>
      <c r="S56" s="6">
        <v>1</v>
      </c>
      <c r="T56" s="13">
        <f t="shared" si="3"/>
        <v>10.465</v>
      </c>
      <c r="U56" s="36" t="s">
        <v>55</v>
      </c>
      <c r="V56" s="20" t="s">
        <v>85</v>
      </c>
    </row>
    <row r="57" spans="1:22" ht="9.75" customHeight="1" x14ac:dyDescent="0.15">
      <c r="A57" s="4">
        <v>10</v>
      </c>
      <c r="B57" s="93">
        <v>44865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7" t="s">
        <v>3</v>
      </c>
      <c r="P57" s="18" t="s">
        <v>51</v>
      </c>
      <c r="Q57" s="13">
        <f t="shared" ref="Q57:Q63" si="4">1437/1000</f>
        <v>1.4370000000000001</v>
      </c>
      <c r="R57" s="18" t="s">
        <v>11</v>
      </c>
      <c r="S57" s="33">
        <v>1</v>
      </c>
      <c r="T57" s="19">
        <f t="shared" ref="T57" si="5">Q57*S57</f>
        <v>1.4370000000000001</v>
      </c>
      <c r="U57" s="36" t="s">
        <v>66</v>
      </c>
      <c r="V57" s="20" t="s">
        <v>86</v>
      </c>
    </row>
    <row r="58" spans="1:22" ht="9.75" customHeight="1" x14ac:dyDescent="0.15">
      <c r="A58" s="4">
        <v>11</v>
      </c>
      <c r="B58" s="93">
        <v>44865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3</v>
      </c>
      <c r="P58" s="18" t="s">
        <v>51</v>
      </c>
      <c r="Q58" s="13">
        <f t="shared" si="4"/>
        <v>1.4370000000000001</v>
      </c>
      <c r="R58" s="12" t="s">
        <v>11</v>
      </c>
      <c r="S58" s="6">
        <v>1</v>
      </c>
      <c r="T58" s="13">
        <f t="shared" si="3"/>
        <v>1.4370000000000001</v>
      </c>
      <c r="U58" s="36" t="s">
        <v>66</v>
      </c>
      <c r="V58" s="20" t="s">
        <v>87</v>
      </c>
    </row>
    <row r="59" spans="1:22" ht="9.75" customHeight="1" x14ac:dyDescent="0.15">
      <c r="A59" s="4">
        <v>12</v>
      </c>
      <c r="B59" s="93">
        <v>44865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3</v>
      </c>
      <c r="P59" s="18" t="s">
        <v>51</v>
      </c>
      <c r="Q59" s="13">
        <f t="shared" si="4"/>
        <v>1.4370000000000001</v>
      </c>
      <c r="R59" s="12" t="s">
        <v>11</v>
      </c>
      <c r="S59" s="6">
        <v>1</v>
      </c>
      <c r="T59" s="13">
        <f t="shared" si="3"/>
        <v>1.4370000000000001</v>
      </c>
      <c r="U59" s="36" t="s">
        <v>66</v>
      </c>
      <c r="V59" s="20" t="s">
        <v>88</v>
      </c>
    </row>
    <row r="60" spans="1:22" ht="9.75" customHeight="1" x14ac:dyDescent="0.15">
      <c r="A60" s="4">
        <v>13</v>
      </c>
      <c r="B60" s="93">
        <v>44865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3</v>
      </c>
      <c r="P60" s="18" t="s">
        <v>51</v>
      </c>
      <c r="Q60" s="13">
        <f t="shared" si="4"/>
        <v>1.4370000000000001</v>
      </c>
      <c r="R60" s="12" t="s">
        <v>11</v>
      </c>
      <c r="S60" s="6">
        <v>1</v>
      </c>
      <c r="T60" s="13">
        <f t="shared" si="3"/>
        <v>1.4370000000000001</v>
      </c>
      <c r="U60" s="36" t="s">
        <v>66</v>
      </c>
      <c r="V60" s="20" t="s">
        <v>89</v>
      </c>
    </row>
    <row r="61" spans="1:22" ht="9.75" customHeight="1" x14ac:dyDescent="0.15">
      <c r="A61" s="4">
        <v>14</v>
      </c>
      <c r="B61" s="93">
        <v>44865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3</v>
      </c>
      <c r="P61" s="18" t="s">
        <v>51</v>
      </c>
      <c r="Q61" s="13">
        <f t="shared" si="4"/>
        <v>1.4370000000000001</v>
      </c>
      <c r="R61" s="12" t="s">
        <v>11</v>
      </c>
      <c r="S61" s="6">
        <v>1</v>
      </c>
      <c r="T61" s="13">
        <f t="shared" si="3"/>
        <v>1.4370000000000001</v>
      </c>
      <c r="U61" s="36" t="s">
        <v>66</v>
      </c>
      <c r="V61" s="20" t="s">
        <v>90</v>
      </c>
    </row>
    <row r="62" spans="1:22" ht="9.75" customHeight="1" x14ac:dyDescent="0.15">
      <c r="A62" s="4">
        <v>15</v>
      </c>
      <c r="B62" s="94">
        <v>44865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5" t="s">
        <v>3</v>
      </c>
      <c r="P62" s="23" t="s">
        <v>14</v>
      </c>
      <c r="Q62" s="13">
        <f t="shared" si="4"/>
        <v>1.4370000000000001</v>
      </c>
      <c r="R62" s="23" t="s">
        <v>11</v>
      </c>
      <c r="S62" s="9">
        <v>1</v>
      </c>
      <c r="T62" s="26">
        <f t="shared" si="3"/>
        <v>1.4370000000000001</v>
      </c>
      <c r="U62" s="36" t="s">
        <v>66</v>
      </c>
      <c r="V62" s="20" t="s">
        <v>91</v>
      </c>
    </row>
    <row r="63" spans="1:22" ht="9.75" customHeight="1" x14ac:dyDescent="0.15">
      <c r="A63" s="4">
        <v>16</v>
      </c>
      <c r="B63" s="94">
        <v>44865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5" t="s">
        <v>3</v>
      </c>
      <c r="P63" s="23" t="s">
        <v>14</v>
      </c>
      <c r="Q63" s="13">
        <f t="shared" si="4"/>
        <v>1.4370000000000001</v>
      </c>
      <c r="R63" s="23" t="s">
        <v>11</v>
      </c>
      <c r="S63" s="9">
        <v>1</v>
      </c>
      <c r="T63" s="26">
        <f t="shared" si="3"/>
        <v>1.4370000000000001</v>
      </c>
      <c r="U63" s="36" t="s">
        <v>66</v>
      </c>
      <c r="V63" s="20" t="s">
        <v>92</v>
      </c>
    </row>
    <row r="64" spans="1:22" ht="9.75" customHeight="1" x14ac:dyDescent="0.15">
      <c r="A64" s="4">
        <v>17</v>
      </c>
      <c r="B64" s="93">
        <v>44865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" t="s">
        <v>3</v>
      </c>
      <c r="P64" s="18" t="s">
        <v>51</v>
      </c>
      <c r="Q64" s="13">
        <f t="shared" ref="Q64:Q76" si="6">1437/1000</f>
        <v>1.4370000000000001</v>
      </c>
      <c r="R64" s="12" t="s">
        <v>11</v>
      </c>
      <c r="S64" s="6">
        <v>1</v>
      </c>
      <c r="T64" s="13">
        <f t="shared" si="3"/>
        <v>1.4370000000000001</v>
      </c>
      <c r="U64" s="36" t="s">
        <v>66</v>
      </c>
      <c r="V64" s="20" t="s">
        <v>93</v>
      </c>
    </row>
    <row r="65" spans="1:22" ht="9.75" customHeight="1" x14ac:dyDescent="0.15">
      <c r="A65" s="4">
        <v>18</v>
      </c>
      <c r="B65" s="93">
        <v>44865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" t="s">
        <v>3</v>
      </c>
      <c r="P65" s="18" t="s">
        <v>51</v>
      </c>
      <c r="Q65" s="13">
        <f t="shared" si="6"/>
        <v>1.4370000000000001</v>
      </c>
      <c r="R65" s="12" t="s">
        <v>11</v>
      </c>
      <c r="S65" s="6">
        <v>1</v>
      </c>
      <c r="T65" s="13">
        <f t="shared" si="3"/>
        <v>1.4370000000000001</v>
      </c>
      <c r="U65" s="36" t="s">
        <v>66</v>
      </c>
      <c r="V65" s="20" t="s">
        <v>94</v>
      </c>
    </row>
    <row r="66" spans="1:22" ht="9.75" customHeight="1" x14ac:dyDescent="0.15">
      <c r="A66" s="4">
        <v>19</v>
      </c>
      <c r="B66" s="93">
        <v>44865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" t="s">
        <v>3</v>
      </c>
      <c r="P66" s="18" t="s">
        <v>51</v>
      </c>
      <c r="Q66" s="13">
        <f t="shared" si="6"/>
        <v>1.4370000000000001</v>
      </c>
      <c r="R66" s="12" t="s">
        <v>11</v>
      </c>
      <c r="S66" s="6">
        <v>1</v>
      </c>
      <c r="T66" s="13">
        <f t="shared" si="3"/>
        <v>1.4370000000000001</v>
      </c>
      <c r="U66" s="36" t="s">
        <v>66</v>
      </c>
      <c r="V66" s="20" t="s">
        <v>95</v>
      </c>
    </row>
    <row r="67" spans="1:22" ht="9.75" customHeight="1" x14ac:dyDescent="0.15">
      <c r="A67" s="4">
        <v>20</v>
      </c>
      <c r="B67" s="93">
        <v>44865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" t="s">
        <v>3</v>
      </c>
      <c r="P67" s="18" t="s">
        <v>51</v>
      </c>
      <c r="Q67" s="13">
        <f t="shared" si="6"/>
        <v>1.4370000000000001</v>
      </c>
      <c r="R67" s="12" t="s">
        <v>11</v>
      </c>
      <c r="S67" s="6">
        <v>1</v>
      </c>
      <c r="T67" s="13">
        <f t="shared" si="3"/>
        <v>1.4370000000000001</v>
      </c>
      <c r="U67" s="36" t="s">
        <v>66</v>
      </c>
      <c r="V67" s="20" t="s">
        <v>96</v>
      </c>
    </row>
    <row r="68" spans="1:22" ht="8.25" customHeight="1" x14ac:dyDescent="0.15">
      <c r="A68" s="4">
        <v>21</v>
      </c>
      <c r="B68" s="93">
        <v>44865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 t="s">
        <v>3</v>
      </c>
      <c r="P68" s="18" t="s">
        <v>51</v>
      </c>
      <c r="Q68" s="13">
        <f t="shared" si="6"/>
        <v>1.4370000000000001</v>
      </c>
      <c r="R68" s="18" t="s">
        <v>11</v>
      </c>
      <c r="S68" s="33">
        <v>1</v>
      </c>
      <c r="T68" s="19">
        <f t="shared" si="3"/>
        <v>1.4370000000000001</v>
      </c>
      <c r="U68" s="36" t="s">
        <v>66</v>
      </c>
      <c r="V68" s="20" t="s">
        <v>97</v>
      </c>
    </row>
    <row r="69" spans="1:22" ht="8.25" customHeight="1" x14ac:dyDescent="0.15">
      <c r="A69" s="4">
        <v>22</v>
      </c>
      <c r="B69" s="93">
        <v>44865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17" t="s">
        <v>3</v>
      </c>
      <c r="P69" s="18" t="s">
        <v>51</v>
      </c>
      <c r="Q69" s="13">
        <f t="shared" si="6"/>
        <v>1.4370000000000001</v>
      </c>
      <c r="R69" s="18" t="s">
        <v>11</v>
      </c>
      <c r="S69" s="33">
        <v>1</v>
      </c>
      <c r="T69" s="19">
        <f t="shared" si="3"/>
        <v>1.4370000000000001</v>
      </c>
      <c r="U69" s="36" t="s">
        <v>66</v>
      </c>
      <c r="V69" s="20" t="s">
        <v>98</v>
      </c>
    </row>
    <row r="70" spans="1:22" ht="9" customHeight="1" x14ac:dyDescent="0.15">
      <c r="A70" s="4">
        <v>23</v>
      </c>
      <c r="B70" s="93">
        <v>44865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17" t="s">
        <v>3</v>
      </c>
      <c r="P70" s="18" t="s">
        <v>51</v>
      </c>
      <c r="Q70" s="13">
        <f t="shared" si="6"/>
        <v>1.4370000000000001</v>
      </c>
      <c r="R70" s="18" t="s">
        <v>11</v>
      </c>
      <c r="S70" s="33">
        <v>1</v>
      </c>
      <c r="T70" s="19">
        <f t="shared" si="3"/>
        <v>1.4370000000000001</v>
      </c>
      <c r="U70" s="36" t="s">
        <v>66</v>
      </c>
      <c r="V70" s="20" t="s">
        <v>99</v>
      </c>
    </row>
    <row r="71" spans="1:22" ht="9" customHeight="1" x14ac:dyDescent="0.15">
      <c r="A71" s="4">
        <v>24</v>
      </c>
      <c r="B71" s="93">
        <v>44865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17" t="s">
        <v>3</v>
      </c>
      <c r="P71" s="12" t="s">
        <v>51</v>
      </c>
      <c r="Q71" s="13">
        <f t="shared" si="6"/>
        <v>1.4370000000000001</v>
      </c>
      <c r="R71" s="18" t="s">
        <v>11</v>
      </c>
      <c r="S71" s="33">
        <v>1</v>
      </c>
      <c r="T71" s="19">
        <f t="shared" si="3"/>
        <v>1.4370000000000001</v>
      </c>
      <c r="U71" s="36" t="s">
        <v>66</v>
      </c>
      <c r="V71" s="20" t="s">
        <v>100</v>
      </c>
    </row>
    <row r="72" spans="1:22" ht="9" customHeight="1" x14ac:dyDescent="0.15">
      <c r="A72" s="4">
        <v>25</v>
      </c>
      <c r="B72" s="93">
        <v>44865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17" t="s">
        <v>3</v>
      </c>
      <c r="P72" s="12" t="s">
        <v>51</v>
      </c>
      <c r="Q72" s="13">
        <f t="shared" si="6"/>
        <v>1.4370000000000001</v>
      </c>
      <c r="R72" s="18" t="s">
        <v>11</v>
      </c>
      <c r="S72" s="33">
        <v>1</v>
      </c>
      <c r="T72" s="19">
        <f t="shared" si="3"/>
        <v>1.4370000000000001</v>
      </c>
      <c r="U72" s="36" t="s">
        <v>66</v>
      </c>
      <c r="V72" s="20" t="s">
        <v>101</v>
      </c>
    </row>
    <row r="73" spans="1:22" ht="9" customHeight="1" x14ac:dyDescent="0.15">
      <c r="A73" s="4">
        <v>26</v>
      </c>
      <c r="B73" s="93">
        <v>44865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7" t="s">
        <v>3</v>
      </c>
      <c r="P73" s="18" t="s">
        <v>14</v>
      </c>
      <c r="Q73" s="13">
        <f t="shared" si="6"/>
        <v>1.4370000000000001</v>
      </c>
      <c r="R73" s="18" t="s">
        <v>11</v>
      </c>
      <c r="S73" s="33">
        <v>1</v>
      </c>
      <c r="T73" s="19">
        <f t="shared" si="3"/>
        <v>1.4370000000000001</v>
      </c>
      <c r="U73" s="36" t="s">
        <v>66</v>
      </c>
      <c r="V73" s="20" t="s">
        <v>102</v>
      </c>
    </row>
    <row r="74" spans="1:22" ht="9" customHeight="1" x14ac:dyDescent="0.15">
      <c r="A74" s="4">
        <v>27</v>
      </c>
      <c r="B74" s="93">
        <v>44865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17" t="s">
        <v>3</v>
      </c>
      <c r="P74" s="18" t="s">
        <v>14</v>
      </c>
      <c r="Q74" s="13">
        <f t="shared" si="6"/>
        <v>1.4370000000000001</v>
      </c>
      <c r="R74" s="18" t="s">
        <v>11</v>
      </c>
      <c r="S74" s="33">
        <v>1</v>
      </c>
      <c r="T74" s="19">
        <f t="shared" si="3"/>
        <v>1.4370000000000001</v>
      </c>
      <c r="U74" s="36" t="s">
        <v>66</v>
      </c>
      <c r="V74" s="20" t="s">
        <v>103</v>
      </c>
    </row>
    <row r="75" spans="1:22" ht="9" customHeight="1" x14ac:dyDescent="0.15">
      <c r="A75" s="4">
        <v>28</v>
      </c>
      <c r="B75" s="93">
        <v>44865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17" t="s">
        <v>3</v>
      </c>
      <c r="P75" s="12" t="s">
        <v>51</v>
      </c>
      <c r="Q75" s="13">
        <f t="shared" si="6"/>
        <v>1.4370000000000001</v>
      </c>
      <c r="R75" s="18" t="s">
        <v>11</v>
      </c>
      <c r="S75" s="33">
        <v>1</v>
      </c>
      <c r="T75" s="19">
        <f t="shared" si="3"/>
        <v>1.4370000000000001</v>
      </c>
      <c r="U75" s="36" t="s">
        <v>66</v>
      </c>
      <c r="V75" s="20" t="s">
        <v>104</v>
      </c>
    </row>
    <row r="76" spans="1:22" ht="9" customHeight="1" x14ac:dyDescent="0.15">
      <c r="A76" s="4">
        <v>29</v>
      </c>
      <c r="B76" s="93">
        <v>44865</v>
      </c>
      <c r="C76" s="40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41" t="s">
        <v>3</v>
      </c>
      <c r="P76" s="37" t="s">
        <v>14</v>
      </c>
      <c r="Q76" s="13">
        <f t="shared" si="6"/>
        <v>1.4370000000000001</v>
      </c>
      <c r="R76" s="37" t="s">
        <v>11</v>
      </c>
      <c r="S76" s="38">
        <v>1</v>
      </c>
      <c r="T76" s="39">
        <f t="shared" si="3"/>
        <v>1.4370000000000001</v>
      </c>
      <c r="U76" s="36" t="s">
        <v>66</v>
      </c>
      <c r="V76" s="20" t="s">
        <v>105</v>
      </c>
    </row>
    <row r="77" spans="1:22" ht="9" customHeight="1" x14ac:dyDescent="0.15">
      <c r="A77" s="4">
        <v>30</v>
      </c>
      <c r="B77" s="93">
        <v>44865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17" t="s">
        <v>3</v>
      </c>
      <c r="P77" s="37" t="s">
        <v>14</v>
      </c>
      <c r="Q77" s="13">
        <f>1000/1000</f>
        <v>1</v>
      </c>
      <c r="R77" s="18" t="s">
        <v>11</v>
      </c>
      <c r="S77" s="33">
        <v>1</v>
      </c>
      <c r="T77" s="19">
        <f t="shared" ref="T77:T89" si="7">Q77*S77</f>
        <v>1</v>
      </c>
      <c r="U77" s="36" t="s">
        <v>106</v>
      </c>
      <c r="V77" s="20" t="s">
        <v>107</v>
      </c>
    </row>
    <row r="78" spans="1:22" ht="9" customHeight="1" x14ac:dyDescent="0.15">
      <c r="A78" s="4">
        <v>31</v>
      </c>
      <c r="B78" s="93">
        <v>44865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17" t="s">
        <v>3</v>
      </c>
      <c r="P78" s="37" t="s">
        <v>14</v>
      </c>
      <c r="Q78" s="13">
        <f>8932.57/1000</f>
        <v>8.9325700000000001</v>
      </c>
      <c r="R78" s="18" t="s">
        <v>11</v>
      </c>
      <c r="S78" s="33">
        <v>1</v>
      </c>
      <c r="T78" s="19">
        <f t="shared" si="7"/>
        <v>8.9325700000000001</v>
      </c>
      <c r="U78" s="36" t="s">
        <v>17</v>
      </c>
      <c r="V78" s="24" t="s">
        <v>108</v>
      </c>
    </row>
    <row r="79" spans="1:22" ht="9" customHeight="1" x14ac:dyDescent="0.15">
      <c r="A79" s="4">
        <v>32</v>
      </c>
      <c r="B79" s="93">
        <v>44865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17" t="s">
        <v>3</v>
      </c>
      <c r="P79" s="37" t="s">
        <v>14</v>
      </c>
      <c r="Q79" s="13">
        <f>92/1000</f>
        <v>9.1999999999999998E-2</v>
      </c>
      <c r="R79" s="18" t="s">
        <v>11</v>
      </c>
      <c r="S79" s="33">
        <v>1</v>
      </c>
      <c r="T79" s="19">
        <f t="shared" si="7"/>
        <v>9.1999999999999998E-2</v>
      </c>
      <c r="U79" s="36" t="s">
        <v>17</v>
      </c>
      <c r="V79" s="24" t="s">
        <v>109</v>
      </c>
    </row>
    <row r="80" spans="1:22" ht="9" customHeight="1" x14ac:dyDescent="0.15">
      <c r="A80" s="4">
        <v>33</v>
      </c>
      <c r="B80" s="93">
        <v>44865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17" t="s">
        <v>3</v>
      </c>
      <c r="P80" s="37" t="s">
        <v>14</v>
      </c>
      <c r="Q80" s="13">
        <f>205.94/1000</f>
        <v>0.20593999999999998</v>
      </c>
      <c r="R80" s="18" t="s">
        <v>11</v>
      </c>
      <c r="S80" s="33">
        <v>1</v>
      </c>
      <c r="T80" s="19">
        <f t="shared" si="7"/>
        <v>0.20593999999999998</v>
      </c>
      <c r="U80" s="36" t="s">
        <v>17</v>
      </c>
      <c r="V80" s="24" t="s">
        <v>110</v>
      </c>
    </row>
    <row r="81" spans="1:22" ht="9" customHeight="1" x14ac:dyDescent="0.15">
      <c r="A81" s="4">
        <v>34</v>
      </c>
      <c r="B81" s="93">
        <v>44865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17" t="s">
        <v>3</v>
      </c>
      <c r="P81" s="37" t="s">
        <v>14</v>
      </c>
      <c r="Q81" s="13">
        <f>2166.77/1000</f>
        <v>2.1667700000000001</v>
      </c>
      <c r="R81" s="18" t="s">
        <v>11</v>
      </c>
      <c r="S81" s="33">
        <v>1</v>
      </c>
      <c r="T81" s="19">
        <f t="shared" si="7"/>
        <v>2.1667700000000001</v>
      </c>
      <c r="U81" s="36" t="s">
        <v>58</v>
      </c>
      <c r="V81" s="20" t="s">
        <v>111</v>
      </c>
    </row>
    <row r="82" spans="1:22" ht="9" customHeight="1" x14ac:dyDescent="0.15">
      <c r="A82" s="4">
        <v>35</v>
      </c>
      <c r="B82" s="93">
        <v>44865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17" t="s">
        <v>3</v>
      </c>
      <c r="P82" s="37" t="s">
        <v>14</v>
      </c>
      <c r="Q82" s="13">
        <f>2916.67/1000</f>
        <v>2.9166699999999999</v>
      </c>
      <c r="R82" s="18" t="s">
        <v>11</v>
      </c>
      <c r="S82" s="33">
        <v>1</v>
      </c>
      <c r="T82" s="19">
        <f t="shared" si="7"/>
        <v>2.9166699999999999</v>
      </c>
      <c r="U82" s="36" t="s">
        <v>52</v>
      </c>
      <c r="V82" s="20" t="s">
        <v>112</v>
      </c>
    </row>
    <row r="83" spans="1:22" ht="9" customHeight="1" x14ac:dyDescent="0.15">
      <c r="A83" s="4">
        <v>36</v>
      </c>
      <c r="B83" s="93">
        <v>44865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17" t="s">
        <v>3</v>
      </c>
      <c r="P83" s="37" t="s">
        <v>14</v>
      </c>
      <c r="Q83" s="13">
        <f>131.32/1000</f>
        <v>0.13131999999999999</v>
      </c>
      <c r="R83" s="18" t="s">
        <v>11</v>
      </c>
      <c r="S83" s="33">
        <v>1</v>
      </c>
      <c r="T83" s="19">
        <f t="shared" si="7"/>
        <v>0.13131999999999999</v>
      </c>
      <c r="U83" s="36" t="s">
        <v>50</v>
      </c>
      <c r="V83" s="20" t="s">
        <v>113</v>
      </c>
    </row>
    <row r="84" spans="1:22" ht="9" customHeight="1" x14ac:dyDescent="0.15">
      <c r="A84" s="4">
        <v>37</v>
      </c>
      <c r="B84" s="93">
        <v>44865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7" t="s">
        <v>3</v>
      </c>
      <c r="P84" s="37" t="s">
        <v>14</v>
      </c>
      <c r="Q84" s="13">
        <f>98.86/1000</f>
        <v>9.8860000000000003E-2</v>
      </c>
      <c r="R84" s="18" t="s">
        <v>11</v>
      </c>
      <c r="S84" s="33">
        <v>1</v>
      </c>
      <c r="T84" s="19">
        <f t="shared" si="7"/>
        <v>9.8860000000000003E-2</v>
      </c>
      <c r="U84" s="36" t="s">
        <v>50</v>
      </c>
      <c r="V84" s="20" t="s">
        <v>114</v>
      </c>
    </row>
    <row r="85" spans="1:22" ht="9" customHeight="1" x14ac:dyDescent="0.15">
      <c r="A85" s="4">
        <v>38</v>
      </c>
      <c r="B85" s="95">
        <v>44865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 t="s">
        <v>3</v>
      </c>
      <c r="P85" s="37" t="s">
        <v>14</v>
      </c>
      <c r="Q85" s="44">
        <f>248.67/1000</f>
        <v>0.24866999999999997</v>
      </c>
      <c r="R85" s="43" t="s">
        <v>11</v>
      </c>
      <c r="S85" s="45">
        <v>1</v>
      </c>
      <c r="T85" s="44">
        <f t="shared" ref="T85" si="8">Q85*S85</f>
        <v>0.24866999999999997</v>
      </c>
      <c r="U85" s="43" t="s">
        <v>54</v>
      </c>
      <c r="V85" s="46" t="s">
        <v>116</v>
      </c>
    </row>
    <row r="86" spans="1:22" ht="9" customHeight="1" x14ac:dyDescent="0.15">
      <c r="A86" s="4">
        <v>39</v>
      </c>
      <c r="B86" s="93">
        <v>44865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17" t="s">
        <v>3</v>
      </c>
      <c r="P86" s="37" t="s">
        <v>14</v>
      </c>
      <c r="Q86" s="13">
        <f>1180/1000</f>
        <v>1.18</v>
      </c>
      <c r="R86" s="18" t="s">
        <v>11</v>
      </c>
      <c r="S86" s="33">
        <v>1</v>
      </c>
      <c r="T86" s="19">
        <f t="shared" si="7"/>
        <v>1.18</v>
      </c>
      <c r="U86" s="36" t="s">
        <v>117</v>
      </c>
      <c r="V86" s="24" t="s">
        <v>118</v>
      </c>
    </row>
    <row r="87" spans="1:22" ht="9" customHeight="1" x14ac:dyDescent="0.15">
      <c r="A87" s="4">
        <v>40</v>
      </c>
      <c r="B87" s="93">
        <v>44865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17" t="s">
        <v>3</v>
      </c>
      <c r="P87" s="37" t="s">
        <v>14</v>
      </c>
      <c r="Q87" s="13">
        <f>1000/1000</f>
        <v>1</v>
      </c>
      <c r="R87" s="18" t="s">
        <v>11</v>
      </c>
      <c r="S87" s="33">
        <v>1</v>
      </c>
      <c r="T87" s="19">
        <f t="shared" si="7"/>
        <v>1</v>
      </c>
      <c r="U87" s="36" t="s">
        <v>119</v>
      </c>
      <c r="V87" s="24" t="s">
        <v>120</v>
      </c>
    </row>
    <row r="88" spans="1:22" ht="9" customHeight="1" x14ac:dyDescent="0.15">
      <c r="A88" s="4">
        <v>41</v>
      </c>
      <c r="B88" s="95">
        <v>44865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 t="s">
        <v>3</v>
      </c>
      <c r="P88" s="37" t="s">
        <v>14</v>
      </c>
      <c r="Q88" s="44">
        <f>790/1000</f>
        <v>0.79</v>
      </c>
      <c r="R88" s="43" t="s">
        <v>11</v>
      </c>
      <c r="S88" s="45">
        <v>1</v>
      </c>
      <c r="T88" s="44">
        <f t="shared" si="7"/>
        <v>0.79</v>
      </c>
      <c r="U88" s="43" t="s">
        <v>121</v>
      </c>
      <c r="V88" s="46" t="s">
        <v>122</v>
      </c>
    </row>
    <row r="89" spans="1:22" ht="9" customHeight="1" x14ac:dyDescent="0.15">
      <c r="A89" s="4">
        <v>42</v>
      </c>
      <c r="B89" s="94">
        <v>44865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7" t="s">
        <v>3</v>
      </c>
      <c r="P89" s="37" t="s">
        <v>14</v>
      </c>
      <c r="Q89" s="44">
        <f>1539.74/1000</f>
        <v>1.5397400000000001</v>
      </c>
      <c r="R89" s="43" t="s">
        <v>11</v>
      </c>
      <c r="S89" s="45">
        <v>1</v>
      </c>
      <c r="T89" s="44">
        <f t="shared" si="7"/>
        <v>1.5397400000000001</v>
      </c>
      <c r="U89" s="23" t="s">
        <v>60</v>
      </c>
      <c r="V89" s="46" t="s">
        <v>123</v>
      </c>
    </row>
    <row r="90" spans="1:22" ht="6.75" customHeight="1" x14ac:dyDescent="0.2">
      <c r="A90" s="48" t="s">
        <v>8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ht="6.75" customHeight="1" x14ac:dyDescent="0.15">
      <c r="A91" s="4">
        <v>1</v>
      </c>
      <c r="B91" s="93">
        <v>44865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" t="s">
        <v>49</v>
      </c>
      <c r="P91" s="12" t="s">
        <v>53</v>
      </c>
      <c r="Q91" s="26">
        <f>6631.5/1000</f>
        <v>6.6315</v>
      </c>
      <c r="R91" s="23" t="s">
        <v>11</v>
      </c>
      <c r="S91" s="9">
        <v>1</v>
      </c>
      <c r="T91" s="26">
        <f t="shared" ref="T91" si="9">Q91*S91</f>
        <v>6.6315</v>
      </c>
      <c r="U91" s="23" t="s">
        <v>54</v>
      </c>
      <c r="V91" s="24" t="s">
        <v>115</v>
      </c>
    </row>
    <row r="92" spans="1:22" ht="6.75" customHeight="1" x14ac:dyDescent="0.15">
      <c r="A92" s="4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2"/>
      <c r="P92" s="12"/>
      <c r="Q92" s="13"/>
      <c r="R92" s="12"/>
      <c r="S92" s="6"/>
      <c r="T92" s="13"/>
      <c r="U92" s="12"/>
      <c r="V92" s="11"/>
    </row>
  </sheetData>
  <mergeCells count="36">
    <mergeCell ref="A19:V19"/>
    <mergeCell ref="A34:V34"/>
    <mergeCell ref="A39:V39"/>
    <mergeCell ref="A42:V42"/>
    <mergeCell ref="A15:V15"/>
    <mergeCell ref="A23:V23"/>
    <mergeCell ref="A25:V25"/>
    <mergeCell ref="A29:V29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90:V90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47:V47"/>
    <mergeCell ref="A12:V1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stimu</cp:lastModifiedBy>
  <cp:lastPrinted>2021-02-09T07:25:55Z</cp:lastPrinted>
  <dcterms:created xsi:type="dcterms:W3CDTF">2021-02-04T07:54:12Z</dcterms:created>
  <dcterms:modified xsi:type="dcterms:W3CDTF">2022-11-11T08:29:09Z</dcterms:modified>
</cp:coreProperties>
</file>