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205"/>
  </bookViews>
  <sheets>
    <sheet name="май" sheetId="5" r:id="rId1"/>
  </sheets>
  <calcPr calcId="145621"/>
</workbook>
</file>

<file path=xl/calcChain.xml><?xml version="1.0" encoding="utf-8"?>
<calcChain xmlns="http://schemas.openxmlformats.org/spreadsheetml/2006/main">
  <c r="Q63" i="5" l="1"/>
  <c r="T63" i="5"/>
  <c r="Q58" i="5" l="1"/>
  <c r="T58" i="5" s="1"/>
  <c r="Q67" i="5"/>
  <c r="T67" i="5" s="1"/>
  <c r="Q64" i="5"/>
  <c r="T64" i="5" s="1"/>
  <c r="Q62" i="5"/>
  <c r="T62" i="5"/>
  <c r="Q66" i="5"/>
  <c r="T66" i="5" s="1"/>
  <c r="Q61" i="5"/>
  <c r="T61" i="5" s="1"/>
  <c r="Q59" i="5"/>
  <c r="Q72" i="5"/>
  <c r="T72" i="5"/>
  <c r="Q69" i="5"/>
  <c r="T69" i="5" s="1"/>
  <c r="Q70" i="5"/>
  <c r="Q65" i="5"/>
  <c r="Q21" i="5"/>
  <c r="Q20" i="5"/>
  <c r="Q19" i="5"/>
  <c r="Q18" i="5"/>
  <c r="Q17" i="5"/>
  <c r="Q55" i="5"/>
  <c r="Q54" i="5"/>
  <c r="Q16" i="5"/>
  <c r="Q68" i="5" l="1"/>
  <c r="T16" i="5"/>
  <c r="T54" i="5"/>
  <c r="T17" i="5"/>
  <c r="T55" i="5"/>
  <c r="Q60" i="5" l="1"/>
  <c r="Q57" i="5" l="1"/>
  <c r="Q56" i="5"/>
  <c r="T70" i="5" l="1"/>
  <c r="T68" i="5"/>
  <c r="T65" i="5"/>
  <c r="T60" i="5" l="1"/>
  <c r="T59" i="5"/>
  <c r="T57" i="5"/>
  <c r="T56" i="5"/>
  <c r="T20" i="5" l="1"/>
  <c r="T21" i="5"/>
  <c r="T19" i="5"/>
  <c r="T18" i="5"/>
</calcChain>
</file>

<file path=xl/sharedStrings.xml><?xml version="1.0" encoding="utf-8"?>
<sst xmlns="http://schemas.openxmlformats.org/spreadsheetml/2006/main" count="159" uniqueCount="97">
  <si>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</si>
  <si>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</si>
  <si>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</si>
  <si>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</si>
  <si>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</si>
  <si>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</si>
  <si>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</si>
  <si>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</si>
  <si>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</si>
  <si>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</si>
  <si>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</si>
  <si>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</si>
  <si>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</si>
  <si>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</si>
  <si>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</si>
  <si>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</si>
  <si>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>ООО "Сибирская Газовая компания"</t>
  </si>
  <si>
    <t xml:space="preserve">Услуги </t>
  </si>
  <si>
    <t>Приобретение электроэнергии</t>
  </si>
  <si>
    <t>НИОКР</t>
  </si>
  <si>
    <t>ООО ПСК "Связьпроектсервис"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</si>
  <si>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</si>
  <si>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</si>
  <si>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</si>
  <si>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</si>
  <si>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</si>
  <si>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</si>
  <si>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</si>
  <si>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</si>
  <si>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</si>
  <si>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</si>
  <si>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</si>
  <si>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</si>
  <si>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</si>
  <si>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</si>
  <si>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</si>
  <si>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</si>
  <si>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</si>
  <si>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</si>
  <si>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</si>
  <si>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</si>
  <si>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</si>
  <si>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</si>
  <si>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</si>
  <si>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</si>
  <si>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</si>
  <si>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</si>
  <si>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</si>
  <si>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</si>
  <si>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</si>
  <si>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</si>
  <si>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</si>
  <si>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</si>
  <si>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</si>
  <si>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Аренда газораспределительной системы</t>
  </si>
  <si>
    <t>ООО "Кассы  Весы Сервис"</t>
  </si>
  <si>
    <t>ООО "УКСЗДК 179/2"</t>
  </si>
  <si>
    <t>Услуги хостинга</t>
  </si>
  <si>
    <t>ООО "Бегет"</t>
  </si>
  <si>
    <t>за МАЙ 2021 года</t>
  </si>
  <si>
    <t>№ 736 от 04.05.2021г.</t>
  </si>
  <si>
    <t>№ 100783771426 от 10.05.2021г.</t>
  </si>
  <si>
    <t>Страховой полис</t>
  </si>
  <si>
    <t>РЕСО гарантия</t>
  </si>
  <si>
    <t>№ ТТТ 7000453022 от 11.05.2021г.</t>
  </si>
  <si>
    <t>ООО ТПК "СИБКОМПЛЕКТ"</t>
  </si>
  <si>
    <t>№ УТ-631 от 13.05.2021г.</t>
  </si>
  <si>
    <t>№ 820 от 14.05.2021г.</t>
  </si>
  <si>
    <t>№ 884 от 21.05.2021г.</t>
  </si>
  <si>
    <t>ООО ГК ИМПЕРИЯ ИНСТРУМЕНТА</t>
  </si>
  <si>
    <t>№ 12023 от 28.05.2021г.</t>
  </si>
  <si>
    <t>№ 940 от 28.05.2021г.</t>
  </si>
  <si>
    <t>Аренда сети газопотребления</t>
  </si>
  <si>
    <t>№ 134 от 31.05.2021г.</t>
  </si>
  <si>
    <t>№ К-011020/281-05 от 31.05.2021г.</t>
  </si>
  <si>
    <t>№ 1200356 от 31.05.2021г.</t>
  </si>
  <si>
    <t>№ 640.00100591-1/01609 от 31.05.2021г.</t>
  </si>
  <si>
    <t>№ 640.00036399-70/01609 от 31.05.2021г.</t>
  </si>
  <si>
    <t>№ 640.00023868-2/01609 от 31.05.2021г.</t>
  </si>
  <si>
    <t>Бензин Регулятор-92</t>
  </si>
  <si>
    <t>л</t>
  </si>
  <si>
    <t>ООО "Газпромнефть-Региональные продажи"</t>
  </si>
  <si>
    <t>№ CSR0000000613807 от 31.05.2021г.</t>
  </si>
  <si>
    <t>№ 20453686557/700 от 31.05.2021г.</t>
  </si>
  <si>
    <t>№ 585 от 31.05.2021г.</t>
  </si>
  <si>
    <t>Аренда подземного п/э газопровода высокого давления</t>
  </si>
  <si>
    <t>ООО "СанТехПрибор"</t>
  </si>
  <si>
    <t>№ 21 от 31.05.2021г.</t>
  </si>
  <si>
    <t>№ 100789949559 от 31.05.2021г.</t>
  </si>
  <si>
    <t>АЗ "ЛЕСНАЯ ПОЛЯНА"</t>
  </si>
  <si>
    <t>№ 260 от 31.05.2021г.</t>
  </si>
  <si>
    <t>Аренда газопровода</t>
  </si>
  <si>
    <t>ООО "Импульс"</t>
  </si>
  <si>
    <t>№ 742 от 31.05.2021г.</t>
  </si>
  <si>
    <t>№ 640.00100592-1/01609 от 31.05.2021г.</t>
  </si>
  <si>
    <t>№ CSR0000000543784 от 31.05.2021г.</t>
  </si>
  <si>
    <t>ИП Портнягина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</si>
</sst>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2" xfId="0" applyNumberFormat="1" applyFont="1" applyFill="1" applyBorder="1" applyAlignment="1">
      <alignment horizontal="right" vertical="top" indent="1" shrinkToFit="1"/>
    </xf>
    <xf numFmtId="0" fontId="2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164" fontId="2" fillId="0" borderId="4" xfId="0" applyNumberFormat="1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indent="2" shrinkToFi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top" wrapText="1"/>
    </xf>
    <xf numFmtId="14" fontId="3" fillId="0" borderId="2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indent="2" shrinkToFit="1"/>
    </xf>
    <xf numFmtId="0" fontId="3" fillId="0" borderId="26" xfId="0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right" vertical="top" indent="1" shrinkToFit="1"/>
    </xf>
    <xf numFmtId="0" fontId="3" fillId="2" borderId="25" xfId="0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left" vertical="top" shrinkToFit="1"/>
    </xf>
    <xf numFmtId="2" fontId="2" fillId="0" borderId="5" xfId="0" applyNumberFormat="1" applyFont="1" applyFill="1" applyBorder="1" applyAlignment="1">
      <alignment horizontal="left" vertical="top" indent="2" shrinkToFit="1"/>
    </xf>
    <xf numFmtId="0" fontId="3" fillId="2" borderId="1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wrapText="1"/>
    </xf>
    <xf numFmtId="0" fontId="3" fillId="2" borderId="2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vertical="top" shrinkToFit="1"/>
    </xf>
    <xf numFmtId="1" fontId="2" fillId="0" borderId="21" xfId="0" applyNumberFormat="1" applyFont="1" applyFill="1" applyBorder="1" applyAlignment="1">
      <alignment horizontal="left" vertical="top" shrinkToFit="1"/>
    </xf>
    <xf numFmtId="1" fontId="2" fillId="0" borderId="22" xfId="0" applyNumberFormat="1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left" vertical="top" shrinkToFit="1"/>
    </xf>
    <xf numFmtId="1" fontId="6" fillId="0" borderId="16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6" fillId="0" borderId="17" xfId="0" applyNumberFormat="1" applyFont="1" applyFill="1" applyBorder="1" applyAlignment="1">
      <alignment horizontal="left" vertical="top" shrinkToFit="1"/>
    </xf>
    <xf numFmtId="1" fontId="6" fillId="0" borderId="0" xfId="0" applyNumberFormat="1" applyFont="1" applyFill="1" applyBorder="1" applyAlignment="1">
      <alignment horizontal="left" vertical="top" shrinkToFit="1"/>
    </xf>
    <xf numFmtId="1" fontId="6" fillId="0" borderId="18" xfId="0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4"/>
  <sheetViews>
    <sheetView tabSelected="1" topLeftCell="A7" workbookViewId="0">
      <selection activeCell="U63" sqref="U63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54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54" ht="33.75" customHeight="1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x14ac:dyDescent="0.2">
      <c r="A4" s="103" t="s">
        <v>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54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54" ht="6.75" customHeight="1" x14ac:dyDescent="0.2">
      <c r="A6" s="70" t="s">
        <v>23</v>
      </c>
      <c r="B6" s="70" t="s">
        <v>24</v>
      </c>
      <c r="C6" s="73" t="s">
        <v>25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6" t="s">
        <v>26</v>
      </c>
      <c r="Q6" s="76" t="s">
        <v>27</v>
      </c>
      <c r="R6" s="70" t="s">
        <v>28</v>
      </c>
      <c r="S6" s="76" t="s">
        <v>29</v>
      </c>
      <c r="T6" s="70" t="s">
        <v>30</v>
      </c>
      <c r="U6" s="100" t="s">
        <v>31</v>
      </c>
      <c r="V6" s="100" t="s">
        <v>32</v>
      </c>
    </row>
    <row r="7" spans="1:54" ht="6.75" customHeight="1" x14ac:dyDescent="0.2">
      <c r="A7" s="71"/>
      <c r="B7" s="71"/>
      <c r="C7" s="73" t="s">
        <v>33</v>
      </c>
      <c r="D7" s="74"/>
      <c r="E7" s="74"/>
      <c r="F7" s="74"/>
      <c r="G7" s="74"/>
      <c r="H7" s="74"/>
      <c r="I7" s="74"/>
      <c r="J7" s="74"/>
      <c r="K7" s="74"/>
      <c r="L7" s="74"/>
      <c r="M7" s="75"/>
      <c r="N7" s="79" t="s">
        <v>34</v>
      </c>
      <c r="O7" s="80"/>
      <c r="P7" s="77"/>
      <c r="Q7" s="77"/>
      <c r="R7" s="71"/>
      <c r="S7" s="77"/>
      <c r="T7" s="71"/>
      <c r="U7" s="104"/>
      <c r="V7" s="104"/>
    </row>
    <row r="8" spans="1:54" ht="6.75" customHeight="1" x14ac:dyDescent="0.2">
      <c r="A8" s="71"/>
      <c r="B8" s="71"/>
      <c r="C8" s="73" t="s">
        <v>35</v>
      </c>
      <c r="D8" s="74"/>
      <c r="E8" s="74"/>
      <c r="F8" s="74"/>
      <c r="G8" s="74"/>
      <c r="H8" s="74"/>
      <c r="I8" s="74"/>
      <c r="J8" s="74"/>
      <c r="K8" s="74"/>
      <c r="L8" s="75"/>
      <c r="M8" s="83" t="s">
        <v>36</v>
      </c>
      <c r="N8" s="81"/>
      <c r="O8" s="82"/>
      <c r="P8" s="77"/>
      <c r="Q8" s="77"/>
      <c r="R8" s="71"/>
      <c r="S8" s="77"/>
      <c r="T8" s="71"/>
      <c r="U8" s="104"/>
      <c r="V8" s="104"/>
    </row>
    <row r="9" spans="1:54" ht="15.2" customHeight="1" x14ac:dyDescent="0.2">
      <c r="A9" s="71"/>
      <c r="B9" s="71"/>
      <c r="C9" s="86" t="s">
        <v>37</v>
      </c>
      <c r="D9" s="87"/>
      <c r="E9" s="88"/>
      <c r="F9" s="86" t="s">
        <v>38</v>
      </c>
      <c r="G9" s="87"/>
      <c r="H9" s="88"/>
      <c r="I9" s="89" t="s">
        <v>39</v>
      </c>
      <c r="J9" s="90"/>
      <c r="K9" s="89" t="s">
        <v>40</v>
      </c>
      <c r="L9" s="90"/>
      <c r="M9" s="84"/>
      <c r="N9" s="83" t="s">
        <v>41</v>
      </c>
      <c r="O9" s="100" t="s">
        <v>42</v>
      </c>
      <c r="P9" s="77"/>
      <c r="Q9" s="77"/>
      <c r="R9" s="71"/>
      <c r="S9" s="77"/>
      <c r="T9" s="71"/>
      <c r="U9" s="104"/>
      <c r="V9" s="104"/>
    </row>
    <row r="10" spans="1:54" ht="45.75" customHeight="1" x14ac:dyDescent="0.2">
      <c r="A10" s="72"/>
      <c r="B10" s="72"/>
      <c r="C10" s="1" t="s">
        <v>43</v>
      </c>
      <c r="D10" s="1" t="s">
        <v>44</v>
      </c>
      <c r="E10" s="1" t="s">
        <v>45</v>
      </c>
      <c r="F10" s="1" t="s">
        <v>46</v>
      </c>
      <c r="G10" s="1" t="s">
        <v>47</v>
      </c>
      <c r="H10" s="1" t="s">
        <v>48</v>
      </c>
      <c r="I10" s="2" t="s">
        <v>49</v>
      </c>
      <c r="J10" s="3" t="s">
        <v>50</v>
      </c>
      <c r="K10" s="2" t="s">
        <v>51</v>
      </c>
      <c r="L10" s="2" t="s">
        <v>52</v>
      </c>
      <c r="M10" s="85"/>
      <c r="N10" s="85"/>
      <c r="O10" s="101"/>
      <c r="P10" s="78"/>
      <c r="Q10" s="78"/>
      <c r="R10" s="72"/>
      <c r="S10" s="78"/>
      <c r="T10" s="72"/>
      <c r="U10" s="101"/>
      <c r="V10" s="101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94" t="s">
        <v>18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111" t="s">
        <v>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</row>
    <row r="16" spans="1:54" ht="6.75" customHeight="1" x14ac:dyDescent="0.2">
      <c r="A16" s="46">
        <v>1</v>
      </c>
      <c r="B16" s="21">
        <v>44320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25" t="s">
        <v>5</v>
      </c>
      <c r="P16" s="23" t="s">
        <v>6</v>
      </c>
      <c r="Q16" s="26">
        <f>734.3/1000</f>
        <v>0.73429999999999995</v>
      </c>
      <c r="R16" s="45"/>
      <c r="S16" s="45"/>
      <c r="T16" s="26">
        <f t="shared" ref="T16:T21" si="0">Q16</f>
        <v>0.73429999999999995</v>
      </c>
      <c r="U16" s="62" t="s">
        <v>16</v>
      </c>
      <c r="V16" s="14" t="s">
        <v>60</v>
      </c>
    </row>
    <row r="17" spans="1:22" ht="6.75" customHeight="1" x14ac:dyDescent="0.2">
      <c r="A17" s="51">
        <v>2</v>
      </c>
      <c r="B17" s="42">
        <v>44329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37" t="s">
        <v>5</v>
      </c>
      <c r="P17" s="47" t="s">
        <v>6</v>
      </c>
      <c r="Q17" s="26">
        <f>8882.04/1000</f>
        <v>8.8820400000000017</v>
      </c>
      <c r="R17" s="53"/>
      <c r="S17" s="53"/>
      <c r="T17" s="44">
        <f t="shared" si="0"/>
        <v>8.8820400000000017</v>
      </c>
      <c r="U17" s="49" t="s">
        <v>65</v>
      </c>
      <c r="V17" s="50" t="s">
        <v>66</v>
      </c>
    </row>
    <row r="18" spans="1:22" ht="8.25" customHeight="1" x14ac:dyDescent="0.15">
      <c r="A18" s="41">
        <v>3</v>
      </c>
      <c r="B18" s="42">
        <v>44330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7" t="s">
        <v>5</v>
      </c>
      <c r="P18" s="43" t="s">
        <v>6</v>
      </c>
      <c r="Q18" s="44">
        <f>14262.43/1000</f>
        <v>14.26243</v>
      </c>
      <c r="R18" s="29"/>
      <c r="S18" s="29"/>
      <c r="T18" s="44">
        <f t="shared" si="0"/>
        <v>14.26243</v>
      </c>
      <c r="U18" s="62" t="s">
        <v>16</v>
      </c>
      <c r="V18" s="50" t="s">
        <v>67</v>
      </c>
    </row>
    <row r="19" spans="1:22" ht="9.75" customHeight="1" x14ac:dyDescent="0.15">
      <c r="A19" s="4">
        <v>4</v>
      </c>
      <c r="B19" s="10">
        <v>44337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 t="s">
        <v>5</v>
      </c>
      <c r="P19" s="12" t="s">
        <v>6</v>
      </c>
      <c r="Q19" s="13">
        <f>1329.84/1000</f>
        <v>1.3298399999999999</v>
      </c>
      <c r="R19" s="12"/>
      <c r="S19" s="15"/>
      <c r="T19" s="13">
        <f t="shared" si="0"/>
        <v>1.3298399999999999</v>
      </c>
      <c r="U19" s="48" t="s">
        <v>16</v>
      </c>
      <c r="V19" s="14" t="s">
        <v>68</v>
      </c>
    </row>
    <row r="20" spans="1:22" ht="8.25" customHeight="1" x14ac:dyDescent="0.15">
      <c r="A20" s="4">
        <v>5</v>
      </c>
      <c r="B20" s="10">
        <v>44344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5</v>
      </c>
      <c r="P20" s="12" t="s">
        <v>6</v>
      </c>
      <c r="Q20" s="13">
        <f>17280.83/1000</f>
        <v>17.280830000000002</v>
      </c>
      <c r="R20" s="12"/>
      <c r="S20" s="15"/>
      <c r="T20" s="13">
        <f t="shared" si="0"/>
        <v>17.280830000000002</v>
      </c>
      <c r="U20" s="48" t="s">
        <v>69</v>
      </c>
      <c r="V20" s="14" t="s">
        <v>70</v>
      </c>
    </row>
    <row r="21" spans="1:22" ht="7.5" customHeight="1" x14ac:dyDescent="0.15">
      <c r="A21" s="4">
        <v>6</v>
      </c>
      <c r="B21" s="10">
        <v>44344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 t="s">
        <v>5</v>
      </c>
      <c r="P21" s="12" t="s">
        <v>6</v>
      </c>
      <c r="Q21" s="13">
        <f>8137.68/1000</f>
        <v>8.1376799999999996</v>
      </c>
      <c r="R21" s="11"/>
      <c r="S21" s="11"/>
      <c r="T21" s="13">
        <f t="shared" si="0"/>
        <v>8.1376799999999996</v>
      </c>
      <c r="U21" s="48" t="s">
        <v>16</v>
      </c>
      <c r="V21" s="14" t="s">
        <v>71</v>
      </c>
    </row>
    <row r="22" spans="1:22" ht="6.75" customHeight="1" x14ac:dyDescent="0.2">
      <c r="A22" s="105" t="s">
        <v>14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</row>
    <row r="23" spans="1:22" ht="6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6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6.75" customHeight="1" x14ac:dyDescent="0.15">
      <c r="A25" s="7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5"/>
      <c r="P25" s="23"/>
      <c r="Q25" s="26"/>
      <c r="R25" s="22"/>
      <c r="S25" s="22"/>
      <c r="T25" s="26"/>
      <c r="U25" s="23"/>
      <c r="V25" s="23"/>
    </row>
    <row r="26" spans="1:22" ht="6.75" customHeight="1" x14ac:dyDescent="0.2">
      <c r="A26" s="114" t="s">
        <v>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</row>
    <row r="27" spans="1:22" ht="5.25" customHeight="1" x14ac:dyDescent="0.15">
      <c r="A27" s="11"/>
      <c r="B27" s="2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"/>
      <c r="P27" s="11"/>
      <c r="Q27" s="11"/>
      <c r="R27" s="11"/>
      <c r="S27" s="11"/>
      <c r="T27" s="11"/>
      <c r="U27" s="11"/>
      <c r="V27" s="14"/>
    </row>
    <row r="28" spans="1:22" ht="5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5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6.75" customHeight="1" x14ac:dyDescent="0.2">
      <c r="A31" s="108" t="s">
        <v>11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</row>
    <row r="32" spans="1:22" ht="5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5.25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5.2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6.75" customHeight="1" x14ac:dyDescent="0.2">
      <c r="A35" s="111" t="s">
        <v>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/>
    </row>
    <row r="36" spans="1:22" ht="5.25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5.2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5.2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5.2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6.75" customHeight="1" x14ac:dyDescent="0.2">
      <c r="A40" s="108" t="s">
        <v>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</row>
    <row r="41" spans="1:22" ht="6.75" customHeight="1" x14ac:dyDescent="0.2">
      <c r="A41" s="4"/>
      <c r="B41" s="1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"/>
      <c r="P41" s="12"/>
      <c r="Q41" s="13"/>
      <c r="R41" s="12"/>
      <c r="S41" s="6"/>
      <c r="T41" s="13"/>
      <c r="U41" s="31"/>
      <c r="V41" s="12"/>
    </row>
    <row r="42" spans="1:22" ht="6.75" customHeight="1" x14ac:dyDescent="0.15">
      <c r="A42" s="4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"/>
      <c r="P42" s="12"/>
      <c r="Q42" s="13"/>
      <c r="R42" s="12"/>
      <c r="S42" s="6"/>
      <c r="T42" s="13"/>
      <c r="U42" s="12"/>
      <c r="V42" s="12"/>
    </row>
    <row r="43" spans="1:22" ht="5.2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6.75" customHeight="1" x14ac:dyDescent="0.2">
      <c r="A45" s="108" t="s">
        <v>19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0"/>
    </row>
    <row r="46" spans="1:22" ht="5.2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5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6.75" customHeight="1" x14ac:dyDescent="0.2">
      <c r="A48" s="108" t="s">
        <v>12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10"/>
    </row>
    <row r="49" spans="1:22" ht="6.75" customHeight="1" x14ac:dyDescent="0.15">
      <c r="A49" s="4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"/>
      <c r="P49" s="12"/>
      <c r="Q49" s="13"/>
      <c r="R49" s="12"/>
      <c r="S49" s="6"/>
      <c r="T49" s="13"/>
      <c r="U49" s="12"/>
      <c r="V49" s="32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5.2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5.2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6.75" customHeight="1" x14ac:dyDescent="0.2">
      <c r="A53" s="91" t="s">
        <v>15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3"/>
    </row>
    <row r="54" spans="1:22" ht="6.75" customHeight="1" x14ac:dyDescent="0.15">
      <c r="A54" s="65">
        <v>1</v>
      </c>
      <c r="B54" s="21">
        <v>44326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5" t="s">
        <v>5</v>
      </c>
      <c r="P54" s="23" t="s">
        <v>2</v>
      </c>
      <c r="Q54" s="26">
        <f>1968.75/1000</f>
        <v>1.96875</v>
      </c>
      <c r="R54" s="23" t="s">
        <v>13</v>
      </c>
      <c r="S54" s="9">
        <v>1</v>
      </c>
      <c r="T54" s="26">
        <f t="shared" ref="T54" si="1">Q54*S54</f>
        <v>1.96875</v>
      </c>
      <c r="U54" s="61" t="s">
        <v>3</v>
      </c>
      <c r="V54" s="24" t="s">
        <v>61</v>
      </c>
    </row>
    <row r="55" spans="1:22" ht="6.75" customHeight="1" x14ac:dyDescent="0.2">
      <c r="A55" s="66">
        <v>2</v>
      </c>
      <c r="B55" s="52">
        <v>44327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 t="s">
        <v>5</v>
      </c>
      <c r="P55" s="47" t="s">
        <v>62</v>
      </c>
      <c r="Q55" s="55">
        <f>6060.16/1000</f>
        <v>6.0601599999999998</v>
      </c>
      <c r="R55" s="56" t="s">
        <v>13</v>
      </c>
      <c r="S55" s="57">
        <v>1</v>
      </c>
      <c r="T55" s="55">
        <f t="shared" ref="T55:T59" si="2">Q55*S55</f>
        <v>6.0601599999999998</v>
      </c>
      <c r="U55" s="58" t="s">
        <v>63</v>
      </c>
      <c r="V55" s="59" t="s">
        <v>64</v>
      </c>
    </row>
    <row r="56" spans="1:22" ht="9.75" customHeight="1" x14ac:dyDescent="0.15">
      <c r="A56" s="65">
        <v>3</v>
      </c>
      <c r="B56" s="10">
        <v>44347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5</v>
      </c>
      <c r="P56" s="18" t="s">
        <v>72</v>
      </c>
      <c r="Q56" s="13">
        <f>1000/1000</f>
        <v>1</v>
      </c>
      <c r="R56" s="12" t="s">
        <v>13</v>
      </c>
      <c r="S56" s="6">
        <v>1</v>
      </c>
      <c r="T56" s="60">
        <f t="shared" si="2"/>
        <v>1</v>
      </c>
      <c r="U56" s="61" t="s">
        <v>20</v>
      </c>
      <c r="V56" s="14" t="s">
        <v>73</v>
      </c>
    </row>
    <row r="57" spans="1:22" ht="9.75" customHeight="1" x14ac:dyDescent="0.15">
      <c r="A57" s="66">
        <v>4</v>
      </c>
      <c r="B57" s="10">
        <v>44347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5</v>
      </c>
      <c r="P57" s="12" t="s">
        <v>17</v>
      </c>
      <c r="Q57" s="13">
        <f>690/1000</f>
        <v>0.69</v>
      </c>
      <c r="R57" s="12" t="s">
        <v>13</v>
      </c>
      <c r="S57" s="6">
        <v>1</v>
      </c>
      <c r="T57" s="13">
        <f t="shared" si="2"/>
        <v>0.69</v>
      </c>
      <c r="U57" s="39" t="s">
        <v>55</v>
      </c>
      <c r="V57" s="14" t="s">
        <v>74</v>
      </c>
    </row>
    <row r="58" spans="1:22" ht="9.75" customHeight="1" x14ac:dyDescent="0.15">
      <c r="A58" s="65">
        <v>5</v>
      </c>
      <c r="B58" s="10">
        <v>44347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" t="s">
        <v>5</v>
      </c>
      <c r="P58" s="12" t="s">
        <v>17</v>
      </c>
      <c r="Q58" s="13">
        <f>223.72/1000</f>
        <v>0.22372</v>
      </c>
      <c r="R58" s="12" t="s">
        <v>13</v>
      </c>
      <c r="S58" s="6">
        <v>1</v>
      </c>
      <c r="T58" s="13">
        <f t="shared" si="2"/>
        <v>0.22372</v>
      </c>
      <c r="U58" s="64" t="s">
        <v>81</v>
      </c>
      <c r="V58" s="20" t="s">
        <v>95</v>
      </c>
    </row>
    <row r="59" spans="1:22" ht="8.25" customHeight="1" x14ac:dyDescent="0.15">
      <c r="A59" s="66">
        <v>6</v>
      </c>
      <c r="B59" s="10">
        <v>44347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 t="s">
        <v>5</v>
      </c>
      <c r="P59" s="12" t="s">
        <v>2</v>
      </c>
      <c r="Q59" s="13">
        <f>3028.97/1000</f>
        <v>3.0289699999999997</v>
      </c>
      <c r="R59" s="18" t="s">
        <v>13</v>
      </c>
      <c r="S59" s="33">
        <v>1</v>
      </c>
      <c r="T59" s="19">
        <f t="shared" si="2"/>
        <v>3.0289699999999997</v>
      </c>
      <c r="U59" s="63" t="s">
        <v>21</v>
      </c>
      <c r="V59" s="20" t="s">
        <v>83</v>
      </c>
    </row>
    <row r="60" spans="1:22" ht="8.25" customHeight="1" x14ac:dyDescent="0.15">
      <c r="A60" s="65">
        <v>7</v>
      </c>
      <c r="B60" s="10">
        <v>44347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7" t="s">
        <v>5</v>
      </c>
      <c r="P60" s="18" t="s">
        <v>54</v>
      </c>
      <c r="Q60" s="19">
        <f>1000/1000</f>
        <v>1</v>
      </c>
      <c r="R60" s="18" t="s">
        <v>13</v>
      </c>
      <c r="S60" s="33">
        <v>1</v>
      </c>
      <c r="T60" s="19">
        <f t="shared" ref="T60:T70" si="3">Q60*S60</f>
        <v>1</v>
      </c>
      <c r="U60" s="40" t="s">
        <v>56</v>
      </c>
      <c r="V60" s="20" t="s">
        <v>87</v>
      </c>
    </row>
    <row r="61" spans="1:22" ht="8.25" customHeight="1" x14ac:dyDescent="0.15">
      <c r="A61" s="66">
        <v>8</v>
      </c>
      <c r="B61" s="10">
        <v>44347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8" t="s">
        <v>5</v>
      </c>
      <c r="P61" s="18" t="s">
        <v>85</v>
      </c>
      <c r="Q61" s="19">
        <f>1180/1000</f>
        <v>1.18</v>
      </c>
      <c r="R61" s="18" t="s">
        <v>13</v>
      </c>
      <c r="S61" s="33">
        <v>1</v>
      </c>
      <c r="T61" s="19">
        <f t="shared" si="3"/>
        <v>1.18</v>
      </c>
      <c r="U61" s="40" t="s">
        <v>86</v>
      </c>
      <c r="V61" s="20" t="s">
        <v>84</v>
      </c>
    </row>
    <row r="62" spans="1:22" ht="8.25" customHeight="1" x14ac:dyDescent="0.15">
      <c r="A62" s="65">
        <v>9</v>
      </c>
      <c r="B62" s="10">
        <v>44347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8" t="s">
        <v>5</v>
      </c>
      <c r="P62" s="18" t="s">
        <v>54</v>
      </c>
      <c r="Q62" s="19">
        <f>10000/1000</f>
        <v>10</v>
      </c>
      <c r="R62" s="18" t="s">
        <v>13</v>
      </c>
      <c r="S62" s="33">
        <v>1</v>
      </c>
      <c r="T62" s="19">
        <f t="shared" si="3"/>
        <v>10</v>
      </c>
      <c r="U62" s="40" t="s">
        <v>89</v>
      </c>
      <c r="V62" s="20" t="s">
        <v>90</v>
      </c>
    </row>
    <row r="63" spans="1:22" ht="8.25" customHeight="1" x14ac:dyDescent="0.15">
      <c r="A63" s="66">
        <v>10</v>
      </c>
      <c r="B63" s="10">
        <v>44347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8" t="s">
        <v>5</v>
      </c>
      <c r="P63" s="18" t="s">
        <v>91</v>
      </c>
      <c r="Q63" s="19">
        <f>1000/1000</f>
        <v>1</v>
      </c>
      <c r="R63" s="18" t="s">
        <v>13</v>
      </c>
      <c r="S63" s="33">
        <v>1</v>
      </c>
      <c r="T63" s="19">
        <f t="shared" si="3"/>
        <v>1</v>
      </c>
      <c r="U63" s="40" t="s">
        <v>96</v>
      </c>
      <c r="V63" s="20" t="s">
        <v>90</v>
      </c>
    </row>
    <row r="64" spans="1:22" ht="8.25" customHeight="1" x14ac:dyDescent="0.15">
      <c r="A64" s="65">
        <v>11</v>
      </c>
      <c r="B64" s="10">
        <v>44347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8" t="s">
        <v>5</v>
      </c>
      <c r="P64" s="18" t="s">
        <v>91</v>
      </c>
      <c r="Q64" s="19">
        <f>1000/1000</f>
        <v>1</v>
      </c>
      <c r="R64" s="18" t="s">
        <v>13</v>
      </c>
      <c r="S64" s="33">
        <v>1</v>
      </c>
      <c r="T64" s="19">
        <f t="shared" si="3"/>
        <v>1</v>
      </c>
      <c r="U64" s="40" t="s">
        <v>92</v>
      </c>
      <c r="V64" s="20" t="s">
        <v>93</v>
      </c>
    </row>
    <row r="65" spans="1:22" ht="9" customHeight="1" x14ac:dyDescent="0.15">
      <c r="A65" s="66">
        <v>12</v>
      </c>
      <c r="B65" s="10">
        <v>44347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6" t="s">
        <v>5</v>
      </c>
      <c r="P65" s="12" t="s">
        <v>57</v>
      </c>
      <c r="Q65" s="19">
        <f>195.3/1000</f>
        <v>0.1953</v>
      </c>
      <c r="R65" s="18" t="s">
        <v>13</v>
      </c>
      <c r="S65" s="33">
        <v>1</v>
      </c>
      <c r="T65" s="19">
        <f t="shared" si="3"/>
        <v>0.1953</v>
      </c>
      <c r="U65" s="64" t="s">
        <v>58</v>
      </c>
      <c r="V65" s="20" t="s">
        <v>75</v>
      </c>
    </row>
    <row r="66" spans="1:22" ht="9" customHeight="1" x14ac:dyDescent="0.15">
      <c r="A66" s="65">
        <v>13</v>
      </c>
      <c r="B66" s="10">
        <v>44347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8" t="s">
        <v>5</v>
      </c>
      <c r="P66" s="12" t="s">
        <v>2</v>
      </c>
      <c r="Q66" s="19">
        <f>190.05/1000</f>
        <v>0.19005000000000002</v>
      </c>
      <c r="R66" s="18" t="s">
        <v>13</v>
      </c>
      <c r="S66" s="33">
        <v>1</v>
      </c>
      <c r="T66" s="19">
        <f t="shared" si="3"/>
        <v>0.19005000000000002</v>
      </c>
      <c r="U66" s="64" t="s">
        <v>3</v>
      </c>
      <c r="V66" s="20" t="s">
        <v>88</v>
      </c>
    </row>
    <row r="67" spans="1:22" ht="9" customHeight="1" x14ac:dyDescent="0.15">
      <c r="A67" s="66">
        <v>14</v>
      </c>
      <c r="B67" s="10">
        <v>44347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8" t="s">
        <v>5</v>
      </c>
      <c r="P67" s="12" t="s">
        <v>2</v>
      </c>
      <c r="Q67" s="19">
        <f>31/1000</f>
        <v>3.1E-2</v>
      </c>
      <c r="R67" s="18" t="s">
        <v>13</v>
      </c>
      <c r="S67" s="33">
        <v>1</v>
      </c>
      <c r="T67" s="19">
        <f t="shared" si="3"/>
        <v>3.1E-2</v>
      </c>
      <c r="U67" s="64" t="s">
        <v>22</v>
      </c>
      <c r="V67" s="20" t="s">
        <v>94</v>
      </c>
    </row>
    <row r="68" spans="1:22" ht="9" customHeight="1" x14ac:dyDescent="0.15">
      <c r="A68" s="65">
        <v>15</v>
      </c>
      <c r="B68" s="10">
        <v>44347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6" t="s">
        <v>5</v>
      </c>
      <c r="P68" s="12" t="s">
        <v>2</v>
      </c>
      <c r="Q68" s="19">
        <f>92/1000</f>
        <v>9.1999999999999998E-2</v>
      </c>
      <c r="R68" s="18" t="s">
        <v>13</v>
      </c>
      <c r="S68" s="33">
        <v>1</v>
      </c>
      <c r="T68" s="19">
        <f t="shared" si="3"/>
        <v>9.1999999999999998E-2</v>
      </c>
      <c r="U68" s="64" t="s">
        <v>22</v>
      </c>
      <c r="V68" s="20" t="s">
        <v>77</v>
      </c>
    </row>
    <row r="69" spans="1:22" ht="9" customHeight="1" x14ac:dyDescent="0.15">
      <c r="A69" s="66">
        <v>16</v>
      </c>
      <c r="B69" s="10">
        <v>44347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8" t="s">
        <v>5</v>
      </c>
      <c r="P69" s="12" t="s">
        <v>2</v>
      </c>
      <c r="Q69" s="19">
        <f>32.4/1000</f>
        <v>3.2399999999999998E-2</v>
      </c>
      <c r="R69" s="18" t="s">
        <v>13</v>
      </c>
      <c r="S69" s="33">
        <v>1</v>
      </c>
      <c r="T69" s="19">
        <f t="shared" si="3"/>
        <v>3.2399999999999998E-2</v>
      </c>
      <c r="U69" s="64" t="s">
        <v>22</v>
      </c>
      <c r="V69" s="20" t="s">
        <v>78</v>
      </c>
    </row>
    <row r="70" spans="1:22" ht="9" customHeight="1" x14ac:dyDescent="0.15">
      <c r="A70" s="65">
        <v>17</v>
      </c>
      <c r="B70" s="10">
        <v>44347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6" t="s">
        <v>5</v>
      </c>
      <c r="P70" s="12" t="s">
        <v>2</v>
      </c>
      <c r="Q70" s="19">
        <f>7417.35/1000</f>
        <v>7.4173500000000008</v>
      </c>
      <c r="R70" s="18" t="s">
        <v>13</v>
      </c>
      <c r="S70" s="33">
        <v>1</v>
      </c>
      <c r="T70" s="19">
        <f t="shared" si="3"/>
        <v>7.4173500000000008</v>
      </c>
      <c r="U70" s="64" t="s">
        <v>22</v>
      </c>
      <c r="V70" s="20" t="s">
        <v>76</v>
      </c>
    </row>
    <row r="71" spans="1:22" ht="6.75" customHeight="1" x14ac:dyDescent="0.2">
      <c r="A71" s="67" t="s">
        <v>10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</row>
    <row r="72" spans="1:22" ht="6.75" customHeight="1" x14ac:dyDescent="0.15">
      <c r="A72" s="4">
        <v>1</v>
      </c>
      <c r="B72" s="10">
        <v>44347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38" t="s">
        <v>5</v>
      </c>
      <c r="P72" s="12" t="s">
        <v>79</v>
      </c>
      <c r="Q72" s="19">
        <f>5966.07/1000</f>
        <v>5.9660699999999993</v>
      </c>
      <c r="R72" s="18" t="s">
        <v>80</v>
      </c>
      <c r="S72" s="33">
        <v>1</v>
      </c>
      <c r="T72" s="19">
        <f t="shared" ref="T72" si="4">Q72*S72</f>
        <v>5.9660699999999993</v>
      </c>
      <c r="U72" s="64" t="s">
        <v>81</v>
      </c>
      <c r="V72" s="20" t="s">
        <v>82</v>
      </c>
    </row>
    <row r="73" spans="1:22" ht="6.75" customHeight="1" x14ac:dyDescent="0.15">
      <c r="A73" s="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"/>
      <c r="P73" s="12"/>
      <c r="Q73" s="13"/>
      <c r="R73" s="12"/>
      <c r="S73" s="6"/>
      <c r="T73" s="13"/>
      <c r="U73" s="12"/>
      <c r="V73" s="32"/>
    </row>
    <row r="74" spans="1:22" ht="6.75" customHeight="1" x14ac:dyDescent="0.15">
      <c r="A74" s="4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"/>
      <c r="P74" s="12"/>
      <c r="Q74" s="13"/>
      <c r="R74" s="12"/>
      <c r="S74" s="6"/>
      <c r="T74" s="13"/>
      <c r="U74" s="12"/>
      <c r="V74" s="11"/>
    </row>
  </sheetData>
  <mergeCells count="36">
    <mergeCell ref="A22:V22"/>
    <mergeCell ref="A40:V40"/>
    <mergeCell ref="A45:V45"/>
    <mergeCell ref="A48:V48"/>
    <mergeCell ref="A15:V15"/>
    <mergeCell ref="A26:V26"/>
    <mergeCell ref="A31:V31"/>
    <mergeCell ref="A35:V35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71:V71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3:V53"/>
    <mergeCell ref="A12:V1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economist</cp:lastModifiedBy>
  <cp:lastPrinted>2021-02-09T07:25:55Z</cp:lastPrinted>
  <dcterms:created xsi:type="dcterms:W3CDTF">2021-02-04T07:54:12Z</dcterms:created>
  <dcterms:modified xsi:type="dcterms:W3CDTF">2021-06-09T05:23:34Z</dcterms:modified>
</cp:coreProperties>
</file>