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тимул-\Раскрытие на сайте ООО Стимул\"/>
    </mc:Choice>
  </mc:AlternateContent>
  <bookViews>
    <workbookView xWindow="480" yWindow="90" windowWidth="9555" windowHeight="7740"/>
  </bookViews>
  <sheets>
    <sheet name="апрель" sheetId="1" r:id="rId1"/>
  </sheets>
  <definedNames>
    <definedName name="_xlnm._FilterDatabase" localSheetId="0" hidden="1">апрель!$B$16:$V$39</definedName>
    <definedName name="_xlnm.Print_Area" localSheetId="0">апрель!$A$1:$V$39</definedName>
  </definedNames>
  <calcPr calcId="152511"/>
</workbook>
</file>

<file path=xl/calcChain.xml><?xml version="1.0" encoding="utf-8"?>
<calcChain xmlns="http://schemas.openxmlformats.org/spreadsheetml/2006/main">
  <c r="T33" i="1" l="1"/>
  <c r="T32" i="1"/>
  <c r="T31" i="1"/>
  <c r="T30" i="1"/>
  <c r="Q16" i="1"/>
  <c r="T16" i="1"/>
  <c r="Q18" i="1"/>
  <c r="Q19" i="1"/>
  <c r="Q20" i="1"/>
  <c r="Q21" i="1"/>
  <c r="Q23" i="1"/>
  <c r="Q34" i="1"/>
  <c r="Q36" i="1"/>
  <c r="T26" i="1"/>
  <c r="Q29" i="1"/>
  <c r="Q28" i="1"/>
  <c r="T29" i="1"/>
  <c r="T28" i="1"/>
  <c r="T39" i="1" l="1"/>
  <c r="T38" i="1"/>
  <c r="T37" i="1"/>
  <c r="T36" i="1"/>
  <c r="T35" i="1"/>
  <c r="T34" i="1"/>
  <c r="T17" i="1" l="1"/>
  <c r="Q17" i="1" s="1"/>
  <c r="T23" i="1" l="1"/>
  <c r="Q22" i="1"/>
  <c r="T22" i="1"/>
  <c r="T24" i="1"/>
  <c r="S38" i="1"/>
  <c r="Q38" i="1" s="1"/>
  <c r="T25" i="1"/>
  <c r="Q25" i="1" s="1"/>
  <c r="T27" i="1"/>
  <c r="Q27" i="1" s="1"/>
  <c r="T21" i="1" l="1"/>
  <c r="T20" i="1"/>
  <c r="T19" i="1"/>
  <c r="T18" i="1"/>
</calcChain>
</file>

<file path=xl/sharedStrings.xml><?xml version="1.0" encoding="utf-8"?>
<sst xmlns="http://schemas.openxmlformats.org/spreadsheetml/2006/main" count="175" uniqueCount="97">
  <si>
    <t>Приложение №10</t>
  </si>
  <si>
    <t>к приказу ФАС России</t>
  </si>
  <si>
    <t>от 18.01.2019 №38/19</t>
  </si>
  <si>
    <t>№</t>
  </si>
  <si>
    <t>Дата закупки  (Поступление товаров и услуг:Дата документа)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</si>
  <si>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</si>
  <si>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</si>
  <si>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</si>
  <si>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</si>
  <si>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</si>
  <si>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</si>
  <si>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</si>
  <si>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</si>
  <si>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</si>
  <si>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</si>
  <si>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</si>
  <si>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</si>
  <si>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</si>
  <si>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</si>
  <si>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</si>
  <si>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</si>
  <si>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</si>
  <si>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</si>
  <si>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</si>
  <si>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</si>
  <si>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</si>
  <si>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</si>
  <si>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</si>
  <si>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</si>
  <si>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</si>
  <si>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</si>
  <si>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</si>
  <si>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</si>
  <si>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ПАО "ВымпелКом"</t>
  </si>
  <si>
    <t>ООО "Бегет"</t>
  </si>
  <si>
    <t>ПАО "Мегафон"</t>
  </si>
  <si>
    <t>ПАО "Ростелеком"</t>
  </si>
  <si>
    <t>ООО "Кассы и весы"</t>
  </si>
  <si>
    <t xml:space="preserve">Да </t>
  </si>
  <si>
    <t>услуга</t>
  </si>
  <si>
    <t>шт.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</si>
  <si>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
</t>
    </r>
    <r>
      <rPr>
        <b/>
        <sz val="14"/>
        <rFont val="Times New Roman"/>
        <family val="1"/>
        <charset val="204"/>
      </rPr>
      <t>ООО "Стимул"</t>
    </r>
  </si>
  <si>
    <t>Тех.обсл.(касса)</t>
  </si>
  <si>
    <t>Хостинг по аккаунту stimulnsk</t>
  </si>
  <si>
    <t xml:space="preserve">Услуги связи, интернет </t>
  </si>
  <si>
    <t>ООО "Сибирская Газовая  Компания"</t>
  </si>
  <si>
    <t>Апрель 2020 г.</t>
  </si>
  <si>
    <t>Акт № К-020719/07-04 от 30.04.2020г.</t>
  </si>
  <si>
    <t>ООО "НТЦ ЭКОЛОГИЧЕСКАЯ БЕЗОПАСНОСТЬ СИБИРИ"</t>
  </si>
  <si>
    <t>Страхование по договору ПАСС-2 (Пиллар)</t>
  </si>
  <si>
    <t>Акт №449 от 14.04.2020г.</t>
  </si>
  <si>
    <t>­</t>
  </si>
  <si>
    <t>Акт №448 от 14.04.2020г.</t>
  </si>
  <si>
    <t>Страхование по договору ПАСС-2 (Колывань)</t>
  </si>
  <si>
    <t>Страхование по договору ПАСС-2 (УКСЗДК)</t>
  </si>
  <si>
    <t>Акт №447 от 14.04.2020г.</t>
  </si>
  <si>
    <t>Страхование по договору ПАСС-2 (Тулинский)</t>
  </si>
  <si>
    <t>Акт №446 от 14.04.2020г.</t>
  </si>
  <si>
    <t>Сч-фактура №20402166941/700 от 30.04.2020г.</t>
  </si>
  <si>
    <t>Сч-фактура №640.00022301-2/01609 от 30.04.2020г.</t>
  </si>
  <si>
    <t>Сч-фактура №640.00032362-70/01609 от 30.04.2020г.</t>
  </si>
  <si>
    <t>Сч-фактура №640.00086351-1/01609 от 30.04.2020г.</t>
  </si>
  <si>
    <t>мес.</t>
  </si>
  <si>
    <t>Сч-фактура №100661073905 от 30.04.2020г.</t>
  </si>
  <si>
    <t>Сч-фактура № 856765 от 30.04.2020г.</t>
  </si>
  <si>
    <t>Оказание сервисных услуг</t>
  </si>
  <si>
    <t>ООО "Газпромнефть-Корпоративные продажи"</t>
  </si>
  <si>
    <t>Сч-фактура № CSC0000000294503 от 30.04.2020г.</t>
  </si>
  <si>
    <t>Коммунальные услуги</t>
  </si>
  <si>
    <t>ООО "Газпром межрегионгаз Новосибирск"</t>
  </si>
  <si>
    <t>Сч-фактура № 0100016435 от 30.04.2020г.</t>
  </si>
  <si>
    <r>
      <t>10^3 м</t>
    </r>
    <r>
      <rPr>
        <sz val="9"/>
        <color rgb="FF000000"/>
        <rFont val="Calibri"/>
        <family val="2"/>
        <charset val="204"/>
      </rPr>
      <t>³</t>
    </r>
  </si>
  <si>
    <t>Аренда (УКСЗДК)</t>
  </si>
  <si>
    <t>Сч-фактура №243 от 30.04.2020г.</t>
  </si>
  <si>
    <t>Аренда (Связьпроектсервис)</t>
  </si>
  <si>
    <t>шт</t>
  </si>
  <si>
    <t>ООО "ПСК "Связьпроектсервис"</t>
  </si>
  <si>
    <t>Бензин Регуляр-92</t>
  </si>
  <si>
    <t>Сч-фактура № CSC0000000315295 от 30.04.2020г.</t>
  </si>
  <si>
    <t>Аренда (СанТехПрибор)</t>
  </si>
  <si>
    <t>ООО "СанТехПрибор"</t>
  </si>
  <si>
    <t>Акт № 13 от 30.04.2020г.</t>
  </si>
  <si>
    <t>Кран газ 11Б27n DN15 PN16 рычаг м-м БАЗ</t>
  </si>
  <si>
    <t>Сч-фактура №559 от 27.04.2020г.</t>
  </si>
  <si>
    <t>Редуктор газа РДСГ-1-1,2</t>
  </si>
  <si>
    <t>Сч-фактура №442 от 13.04.2020г.</t>
  </si>
  <si>
    <t>ООО "УКЗДК 179/2"</t>
  </si>
  <si>
    <t>Аренда земельных участков</t>
  </si>
  <si>
    <t>ООО "Миргород"</t>
  </si>
  <si>
    <t>Сч-фактура № 70 от 30.04.2020г.</t>
  </si>
  <si>
    <t>Сч-фактура № 71 от 30.04.2020г.</t>
  </si>
  <si>
    <t>Аренда (Импульс)</t>
  </si>
  <si>
    <t>ООО "Импульс"</t>
  </si>
  <si>
    <t>Сч-фактура №514 от 30.04.2020г.</t>
  </si>
  <si>
    <t>Сч-фактура № 155 от 30.04.2020г.</t>
  </si>
  <si>
    <t>Регулятор давления газа РДСК-50М2</t>
  </si>
  <si>
    <t>Сч-фактура № 100653707669 от 10.04.2020г.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</si>
</sst>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2" borderId="0" xfId="1" applyFont="1" applyFill="1" applyBorder="1" applyAlignment="1">
      <alignment horizontal="right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0" borderId="0" xfId="2" applyFont="1"/>
    <xf numFmtId="0" fontId="7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7" xfId="0" applyNumberFormat="1" applyFont="1" applyFill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2" fillId="0" borderId="9" xfId="1" applyFont="1" applyFill="1" applyBorder="1" applyAlignment="1">
      <alignment horizontal="left" vertical="center" wrapText="1"/>
    </xf>
    <xf numFmtId="164" fontId="2" fillId="0" borderId="4" xfId="1" applyNumberFormat="1" applyFont="1" applyFill="1" applyBorder="1" applyAlignment="1">
      <alignment horizontal="right" vertical="center" wrapText="1"/>
    </xf>
    <xf numFmtId="0" fontId="2" fillId="0" borderId="4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10" xfId="0" applyNumberFormat="1" applyFont="1" applyFill="1" applyBorder="1" applyAlignment="1">
      <alignment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right" vertical="center" wrapText="1"/>
    </xf>
    <xf numFmtId="164" fontId="2" fillId="2" borderId="7" xfId="1" applyNumberFormat="1" applyFont="1" applyFill="1" applyBorder="1" applyAlignment="1">
      <alignment horizontal="right" vertical="center" wrapText="1"/>
    </xf>
    <xf numFmtId="0" fontId="1" fillId="0" borderId="0" xfId="1" applyFill="1" applyAlignment="1">
      <alignment horizontal="left"/>
    </xf>
    <xf numFmtId="0" fontId="1" fillId="0" borderId="0" xfId="1" applyFill="1"/>
    <xf numFmtId="0" fontId="0" fillId="0" borderId="0" xfId="0" applyFill="1"/>
    <xf numFmtId="0" fontId="11" fillId="0" borderId="11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14" fontId="10" fillId="0" borderId="7" xfId="0" applyNumberFormat="1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165" fontId="10" fillId="0" borderId="4" xfId="0" applyNumberFormat="1" applyFont="1" applyFill="1" applyBorder="1" applyAlignment="1">
      <alignment vertical="center"/>
    </xf>
    <xf numFmtId="165" fontId="10" fillId="0" borderId="4" xfId="0" applyNumberFormat="1" applyFont="1" applyFill="1" applyBorder="1" applyAlignment="1">
      <alignment horizontal="right" vertical="center"/>
    </xf>
    <xf numFmtId="165" fontId="10" fillId="0" borderId="4" xfId="1" applyNumberFormat="1" applyFont="1" applyFill="1" applyBorder="1" applyAlignment="1">
      <alignment vertical="center" wrapText="1"/>
    </xf>
    <xf numFmtId="164" fontId="10" fillId="0" borderId="4" xfId="1" applyNumberFormat="1" applyFont="1" applyFill="1" applyBorder="1" applyAlignment="1">
      <alignment horizontal="right" vertical="center" wrapText="1"/>
    </xf>
    <xf numFmtId="164" fontId="10" fillId="0" borderId="7" xfId="1" applyNumberFormat="1" applyFont="1" applyFill="1" applyBorder="1" applyAlignment="1">
      <alignment horizontal="right" vertical="center" wrapText="1"/>
    </xf>
    <xf numFmtId="164" fontId="10" fillId="0" borderId="7" xfId="1" applyNumberFormat="1" applyFont="1" applyFill="1" applyBorder="1" applyAlignment="1">
      <alignment vertical="center" wrapText="1"/>
    </xf>
    <xf numFmtId="165" fontId="10" fillId="0" borderId="2" xfId="0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left" vertical="center" wrapText="1"/>
    </xf>
    <xf numFmtId="164" fontId="10" fillId="0" borderId="12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vertical="center"/>
    </xf>
    <xf numFmtId="0" fontId="12" fillId="0" borderId="7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P24" zoomScaleNormal="100" workbookViewId="0">
      <selection activeCell="U43" sqref="U43"/>
    </sheetView>
  </sheetViews>
  <sheetFormatPr defaultRowHeight="15" x14ac:dyDescent="0.25"/>
  <cols>
    <col min="1" max="1" width="5" customWidth="1"/>
    <col min="2" max="2" width="10.42578125" customWidth="1"/>
    <col min="3" max="3" width="8.28515625" customWidth="1"/>
    <col min="4" max="4" width="9.140625" customWidth="1"/>
    <col min="5" max="6" width="8.28515625" customWidth="1"/>
    <col min="7" max="7" width="9.140625" customWidth="1"/>
    <col min="8" max="8" width="8" customWidth="1"/>
    <col min="9" max="12" width="9.140625" customWidth="1"/>
    <col min="13" max="13" width="8.42578125" customWidth="1"/>
    <col min="14" max="14" width="9.140625" customWidth="1"/>
    <col min="15" max="15" width="4.5703125" customWidth="1"/>
    <col min="16" max="16" width="22.85546875" customWidth="1"/>
    <col min="17" max="17" width="9.85546875" customWidth="1"/>
    <col min="18" max="18" width="9.5703125" customWidth="1"/>
    <col min="19" max="19" width="9.140625" customWidth="1"/>
    <col min="20" max="20" width="9.140625" style="31" customWidth="1"/>
    <col min="21" max="22" width="27.28515625" customWidth="1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9"/>
      <c r="U1" s="2"/>
      <c r="V1" s="3" t="s">
        <v>0</v>
      </c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9"/>
      <c r="U2" s="2"/>
      <c r="V2" s="3" t="s">
        <v>1</v>
      </c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9"/>
      <c r="U3" s="2"/>
      <c r="V3" s="3" t="s">
        <v>2</v>
      </c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30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0"/>
      <c r="U5" s="1"/>
      <c r="V5" s="1"/>
    </row>
    <row r="6" spans="1:22" ht="18.75" customHeight="1" x14ac:dyDescent="0.25">
      <c r="A6" s="56" t="s">
        <v>41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 ht="18.75" x14ac:dyDescent="0.25">
      <c r="A8" s="57" t="s">
        <v>46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2" ht="10.5" customHeight="1" x14ac:dyDescent="0.25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30">
        <v>1</v>
      </c>
      <c r="U9" s="1"/>
      <c r="V9" s="1"/>
    </row>
    <row r="10" spans="1:22" ht="20.25" customHeight="1" x14ac:dyDescent="0.25">
      <c r="A10" s="58" t="s">
        <v>3</v>
      </c>
      <c r="B10" s="61" t="s">
        <v>4</v>
      </c>
      <c r="C10" s="55" t="s">
        <v>5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8" t="s">
        <v>6</v>
      </c>
      <c r="Q10" s="58" t="s">
        <v>7</v>
      </c>
      <c r="R10" s="58" t="s">
        <v>8</v>
      </c>
      <c r="S10" s="58" t="s">
        <v>9</v>
      </c>
      <c r="T10" s="64" t="s">
        <v>10</v>
      </c>
      <c r="U10" s="58" t="s">
        <v>11</v>
      </c>
      <c r="V10" s="58" t="s">
        <v>12</v>
      </c>
    </row>
    <row r="11" spans="1:22" x14ac:dyDescent="0.25">
      <c r="A11" s="59"/>
      <c r="B11" s="62"/>
      <c r="C11" s="55" t="s">
        <v>13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3" t="s">
        <v>14</v>
      </c>
      <c r="O11" s="53"/>
      <c r="P11" s="59"/>
      <c r="Q11" s="59"/>
      <c r="R11" s="59"/>
      <c r="S11" s="59"/>
      <c r="T11" s="65"/>
      <c r="U11" s="59"/>
      <c r="V11" s="59"/>
    </row>
    <row r="12" spans="1:22" x14ac:dyDescent="0.25">
      <c r="A12" s="59"/>
      <c r="B12" s="62"/>
      <c r="C12" s="55" t="s">
        <v>15</v>
      </c>
      <c r="D12" s="55"/>
      <c r="E12" s="55"/>
      <c r="F12" s="55"/>
      <c r="G12" s="55"/>
      <c r="H12" s="55"/>
      <c r="I12" s="55"/>
      <c r="J12" s="55"/>
      <c r="K12" s="55"/>
      <c r="L12" s="55"/>
      <c r="M12" s="53" t="s">
        <v>16</v>
      </c>
      <c r="N12" s="67"/>
      <c r="O12" s="68"/>
      <c r="P12" s="59"/>
      <c r="Q12" s="59"/>
      <c r="R12" s="59"/>
      <c r="S12" s="59"/>
      <c r="T12" s="65"/>
      <c r="U12" s="59"/>
      <c r="V12" s="59"/>
    </row>
    <row r="13" spans="1:22" x14ac:dyDescent="0.25">
      <c r="A13" s="59"/>
      <c r="B13" s="62"/>
      <c r="C13" s="55" t="s">
        <v>17</v>
      </c>
      <c r="D13" s="55"/>
      <c r="E13" s="55"/>
      <c r="F13" s="55" t="s">
        <v>18</v>
      </c>
      <c r="G13" s="55"/>
      <c r="H13" s="55"/>
      <c r="I13" s="55" t="s">
        <v>19</v>
      </c>
      <c r="J13" s="55"/>
      <c r="K13" s="55" t="s">
        <v>20</v>
      </c>
      <c r="L13" s="55"/>
      <c r="M13" s="69"/>
      <c r="N13" s="53" t="s">
        <v>21</v>
      </c>
      <c r="O13" s="53" t="s">
        <v>22</v>
      </c>
      <c r="P13" s="59"/>
      <c r="Q13" s="59"/>
      <c r="R13" s="59"/>
      <c r="S13" s="59"/>
      <c r="T13" s="65"/>
      <c r="U13" s="59"/>
      <c r="V13" s="59"/>
    </row>
    <row r="14" spans="1:22" ht="60" x14ac:dyDescent="0.25">
      <c r="A14" s="60"/>
      <c r="B14" s="63"/>
      <c r="C14" s="7" t="s">
        <v>23</v>
      </c>
      <c r="D14" s="7" t="s">
        <v>24</v>
      </c>
      <c r="E14" s="7" t="s">
        <v>25</v>
      </c>
      <c r="F14" s="7" t="s">
        <v>26</v>
      </c>
      <c r="G14" s="7" t="s">
        <v>27</v>
      </c>
      <c r="H14" s="7" t="s">
        <v>28</v>
      </c>
      <c r="I14" s="7" t="s">
        <v>29</v>
      </c>
      <c r="J14" s="7" t="s">
        <v>30</v>
      </c>
      <c r="K14" s="7" t="s">
        <v>31</v>
      </c>
      <c r="L14" s="7" t="s">
        <v>32</v>
      </c>
      <c r="M14" s="54"/>
      <c r="N14" s="54"/>
      <c r="O14" s="54"/>
      <c r="P14" s="60"/>
      <c r="Q14" s="60"/>
      <c r="R14" s="60"/>
      <c r="S14" s="60"/>
      <c r="T14" s="66"/>
      <c r="U14" s="60"/>
      <c r="V14" s="60"/>
    </row>
    <row r="15" spans="1:22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18">
        <v>20</v>
      </c>
      <c r="U15" s="4">
        <v>21</v>
      </c>
      <c r="V15" s="4">
        <v>22</v>
      </c>
    </row>
    <row r="16" spans="1:22" ht="29.25" customHeight="1" x14ac:dyDescent="0.25">
      <c r="A16" s="4">
        <v>1</v>
      </c>
      <c r="B16" s="34">
        <v>43931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5" t="s">
        <v>38</v>
      </c>
      <c r="O16" s="14"/>
      <c r="P16" s="13" t="s">
        <v>44</v>
      </c>
      <c r="Q16" s="9">
        <f>1450.4/1000</f>
        <v>1.4504000000000001</v>
      </c>
      <c r="R16" s="19" t="s">
        <v>62</v>
      </c>
      <c r="S16" s="47">
        <v>1</v>
      </c>
      <c r="T16" s="51">
        <f>1450.4/1000</f>
        <v>1.4504000000000001</v>
      </c>
      <c r="U16" s="20" t="s">
        <v>33</v>
      </c>
      <c r="V16" s="10" t="s">
        <v>96</v>
      </c>
    </row>
    <row r="17" spans="1:22" ht="27" customHeight="1" x14ac:dyDescent="0.25">
      <c r="A17" s="4">
        <v>2</v>
      </c>
      <c r="B17" s="34">
        <v>43934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 t="s">
        <v>38</v>
      </c>
      <c r="O17" s="5"/>
      <c r="P17" s="13" t="s">
        <v>95</v>
      </c>
      <c r="Q17" s="9">
        <f>T17</f>
        <v>7.1666699999999999</v>
      </c>
      <c r="R17" s="5" t="s">
        <v>40</v>
      </c>
      <c r="S17" s="47">
        <v>1</v>
      </c>
      <c r="T17" s="39">
        <f>7166.67/1000</f>
        <v>7.1666699999999999</v>
      </c>
      <c r="U17" s="20" t="s">
        <v>45</v>
      </c>
      <c r="V17" s="10" t="s">
        <v>85</v>
      </c>
    </row>
    <row r="18" spans="1:22" ht="27" customHeight="1" x14ac:dyDescent="0.25">
      <c r="A18" s="4">
        <v>3</v>
      </c>
      <c r="B18" s="34">
        <v>43935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 t="s">
        <v>38</v>
      </c>
      <c r="O18" s="5"/>
      <c r="P18" s="36" t="s">
        <v>49</v>
      </c>
      <c r="Q18" s="16">
        <f>23375/1000</f>
        <v>23.375</v>
      </c>
      <c r="R18" s="19" t="s">
        <v>51</v>
      </c>
      <c r="S18" s="19" t="s">
        <v>51</v>
      </c>
      <c r="T18" s="40">
        <f>23375/1000</f>
        <v>23.375</v>
      </c>
      <c r="U18" s="20" t="s">
        <v>48</v>
      </c>
      <c r="V18" s="37" t="s">
        <v>50</v>
      </c>
    </row>
    <row r="19" spans="1:22" ht="27" customHeight="1" x14ac:dyDescent="0.25">
      <c r="A19" s="4">
        <v>4</v>
      </c>
      <c r="B19" s="34">
        <v>43935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 t="s">
        <v>38</v>
      </c>
      <c r="O19" s="5"/>
      <c r="P19" s="13" t="s">
        <v>53</v>
      </c>
      <c r="Q19" s="16">
        <f>23375/1000</f>
        <v>23.375</v>
      </c>
      <c r="R19" s="19" t="s">
        <v>51</v>
      </c>
      <c r="S19" s="19" t="s">
        <v>51</v>
      </c>
      <c r="T19" s="40">
        <f>23375/1000</f>
        <v>23.375</v>
      </c>
      <c r="U19" s="20" t="s">
        <v>48</v>
      </c>
      <c r="V19" s="10" t="s">
        <v>52</v>
      </c>
    </row>
    <row r="20" spans="1:22" ht="27" customHeight="1" x14ac:dyDescent="0.25">
      <c r="A20" s="4">
        <v>5</v>
      </c>
      <c r="B20" s="34">
        <v>43935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 t="s">
        <v>38</v>
      </c>
      <c r="O20" s="5"/>
      <c r="P20" s="36" t="s">
        <v>54</v>
      </c>
      <c r="Q20" s="16">
        <f>23375/1000</f>
        <v>23.375</v>
      </c>
      <c r="R20" s="19" t="s">
        <v>51</v>
      </c>
      <c r="S20" s="19" t="s">
        <v>51</v>
      </c>
      <c r="T20" s="40">
        <f>23375/1000</f>
        <v>23.375</v>
      </c>
      <c r="U20" s="20" t="s">
        <v>48</v>
      </c>
      <c r="V20" s="37" t="s">
        <v>55</v>
      </c>
    </row>
    <row r="21" spans="1:22" ht="27" customHeight="1" x14ac:dyDescent="0.25">
      <c r="A21" s="4">
        <v>6</v>
      </c>
      <c r="B21" s="34">
        <v>43935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 t="s">
        <v>38</v>
      </c>
      <c r="O21" s="5"/>
      <c r="P21" s="13" t="s">
        <v>56</v>
      </c>
      <c r="Q21" s="16">
        <f>23375/1000</f>
        <v>23.375</v>
      </c>
      <c r="R21" s="19" t="s">
        <v>51</v>
      </c>
      <c r="S21" s="19" t="s">
        <v>51</v>
      </c>
      <c r="T21" s="40">
        <f>23375/1000</f>
        <v>23.375</v>
      </c>
      <c r="U21" s="15" t="s">
        <v>48</v>
      </c>
      <c r="V21" s="10" t="s">
        <v>57</v>
      </c>
    </row>
    <row r="22" spans="1:22" ht="27" customHeight="1" x14ac:dyDescent="0.25">
      <c r="A22" s="4">
        <v>7</v>
      </c>
      <c r="B22" s="34">
        <v>43948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5" t="s">
        <v>38</v>
      </c>
      <c r="O22" s="11"/>
      <c r="P22" s="13" t="s">
        <v>82</v>
      </c>
      <c r="Q22" s="9">
        <f>103/1000</f>
        <v>0.10299999999999999</v>
      </c>
      <c r="R22" s="5" t="s">
        <v>40</v>
      </c>
      <c r="S22" s="47">
        <v>8</v>
      </c>
      <c r="T22" s="39">
        <f>823.99/1000</f>
        <v>0.82399</v>
      </c>
      <c r="U22" s="20" t="s">
        <v>45</v>
      </c>
      <c r="V22" s="10" t="s">
        <v>83</v>
      </c>
    </row>
    <row r="23" spans="1:22" ht="27" customHeight="1" x14ac:dyDescent="0.25">
      <c r="A23" s="4">
        <v>8</v>
      </c>
      <c r="B23" s="34">
        <v>43948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5" t="s">
        <v>38</v>
      </c>
      <c r="O23" s="11"/>
      <c r="P23" s="13" t="s">
        <v>84</v>
      </c>
      <c r="Q23" s="9">
        <f>183.04/1000</f>
        <v>0.18303999999999998</v>
      </c>
      <c r="R23" s="5" t="s">
        <v>40</v>
      </c>
      <c r="S23" s="47">
        <v>1</v>
      </c>
      <c r="T23" s="39">
        <f>183.87/1000</f>
        <v>0.18387000000000001</v>
      </c>
      <c r="U23" s="20" t="s">
        <v>45</v>
      </c>
      <c r="V23" s="10" t="s">
        <v>83</v>
      </c>
    </row>
    <row r="24" spans="1:22" ht="27" customHeight="1" x14ac:dyDescent="0.25">
      <c r="A24" s="4">
        <v>9</v>
      </c>
      <c r="B24" s="35">
        <v>43951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5" t="s">
        <v>38</v>
      </c>
      <c r="O24" s="8"/>
      <c r="P24" s="22" t="s">
        <v>79</v>
      </c>
      <c r="Q24" s="19" t="s">
        <v>51</v>
      </c>
      <c r="R24" s="19" t="s">
        <v>51</v>
      </c>
      <c r="S24" s="47">
        <v>1</v>
      </c>
      <c r="T24" s="41">
        <f>1180/1000</f>
        <v>1.18</v>
      </c>
      <c r="U24" s="20" t="s">
        <v>80</v>
      </c>
      <c r="V24" s="22" t="s">
        <v>81</v>
      </c>
    </row>
    <row r="25" spans="1:22" ht="27" customHeight="1" x14ac:dyDescent="0.25">
      <c r="A25" s="4">
        <v>10</v>
      </c>
      <c r="B25" s="35">
        <v>43951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5" t="s">
        <v>38</v>
      </c>
      <c r="O25" s="8"/>
      <c r="P25" s="13" t="s">
        <v>72</v>
      </c>
      <c r="Q25" s="16">
        <f>T25</f>
        <v>1</v>
      </c>
      <c r="R25" s="17" t="s">
        <v>40</v>
      </c>
      <c r="S25" s="48">
        <v>1</v>
      </c>
      <c r="T25" s="39">
        <f>1000/1000</f>
        <v>1</v>
      </c>
      <c r="U25" s="20" t="s">
        <v>86</v>
      </c>
      <c r="V25" s="10" t="s">
        <v>73</v>
      </c>
    </row>
    <row r="26" spans="1:22" ht="27" customHeight="1" x14ac:dyDescent="0.25">
      <c r="A26" s="4">
        <v>11</v>
      </c>
      <c r="B26" s="35">
        <v>43951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5" t="s">
        <v>38</v>
      </c>
      <c r="O26" s="8"/>
      <c r="P26" s="13" t="s">
        <v>91</v>
      </c>
      <c r="Q26" s="48" t="s">
        <v>51</v>
      </c>
      <c r="R26" s="48" t="s">
        <v>51</v>
      </c>
      <c r="S26" s="49" t="s">
        <v>51</v>
      </c>
      <c r="T26" s="39">
        <f>1000/1000</f>
        <v>1</v>
      </c>
      <c r="U26" s="20" t="s">
        <v>92</v>
      </c>
      <c r="V26" s="10" t="s">
        <v>93</v>
      </c>
    </row>
    <row r="27" spans="1:22" ht="27" customHeight="1" x14ac:dyDescent="0.25">
      <c r="A27" s="4">
        <v>12</v>
      </c>
      <c r="B27" s="35">
        <v>43951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5" t="s">
        <v>38</v>
      </c>
      <c r="O27" s="8"/>
      <c r="P27" s="22" t="s">
        <v>74</v>
      </c>
      <c r="Q27" s="9">
        <f>T27</f>
        <v>1</v>
      </c>
      <c r="R27" s="24" t="s">
        <v>75</v>
      </c>
      <c r="S27" s="26">
        <v>1</v>
      </c>
      <c r="T27" s="46">
        <f>1000/1000</f>
        <v>1</v>
      </c>
      <c r="U27" s="15" t="s">
        <v>76</v>
      </c>
      <c r="V27" s="50" t="s">
        <v>94</v>
      </c>
    </row>
    <row r="28" spans="1:22" ht="27" customHeight="1" x14ac:dyDescent="0.25">
      <c r="A28" s="4">
        <v>13</v>
      </c>
      <c r="B28" s="35">
        <v>43951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5" t="s">
        <v>38</v>
      </c>
      <c r="O28" s="8"/>
      <c r="P28" s="22" t="s">
        <v>87</v>
      </c>
      <c r="Q28" s="9">
        <f>416.67/1000</f>
        <v>0.41667000000000004</v>
      </c>
      <c r="R28" s="24" t="s">
        <v>75</v>
      </c>
      <c r="S28" s="26">
        <v>2</v>
      </c>
      <c r="T28" s="46">
        <f>833.33/1000</f>
        <v>0.83333000000000002</v>
      </c>
      <c r="U28" s="15" t="s">
        <v>88</v>
      </c>
      <c r="V28" s="22" t="s">
        <v>89</v>
      </c>
    </row>
    <row r="29" spans="1:22" ht="27" customHeight="1" x14ac:dyDescent="0.25">
      <c r="A29" s="4">
        <v>14</v>
      </c>
      <c r="B29" s="35">
        <v>43951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5" t="s">
        <v>38</v>
      </c>
      <c r="O29" s="8"/>
      <c r="P29" s="45" t="s">
        <v>87</v>
      </c>
      <c r="Q29" s="9">
        <f>416.67/1000</f>
        <v>0.41667000000000004</v>
      </c>
      <c r="R29" s="24" t="s">
        <v>75</v>
      </c>
      <c r="S29" s="26">
        <v>2</v>
      </c>
      <c r="T29" s="41">
        <f>833.33/1000</f>
        <v>0.83333000000000002</v>
      </c>
      <c r="U29" s="15" t="s">
        <v>88</v>
      </c>
      <c r="V29" s="22" t="s">
        <v>90</v>
      </c>
    </row>
    <row r="30" spans="1:22" ht="27" customHeight="1" x14ac:dyDescent="0.25">
      <c r="A30" s="4">
        <v>15</v>
      </c>
      <c r="B30" s="35">
        <v>43951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5" t="s">
        <v>38</v>
      </c>
      <c r="O30" s="8"/>
      <c r="P30" s="12" t="s">
        <v>42</v>
      </c>
      <c r="Q30" s="19" t="s">
        <v>51</v>
      </c>
      <c r="R30" s="17" t="s">
        <v>39</v>
      </c>
      <c r="S30" s="48">
        <v>1</v>
      </c>
      <c r="T30" s="38">
        <f>690/1000</f>
        <v>0.69</v>
      </c>
      <c r="U30" s="15" t="s">
        <v>37</v>
      </c>
      <c r="V30" s="10" t="s">
        <v>47</v>
      </c>
    </row>
    <row r="31" spans="1:22" ht="27" customHeight="1" x14ac:dyDescent="0.25">
      <c r="A31" s="4">
        <v>16</v>
      </c>
      <c r="B31" s="34">
        <v>43951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5" t="s">
        <v>38</v>
      </c>
      <c r="O31" s="11"/>
      <c r="P31" s="12" t="s">
        <v>44</v>
      </c>
      <c r="Q31" s="19" t="s">
        <v>51</v>
      </c>
      <c r="R31" s="19" t="s">
        <v>51</v>
      </c>
      <c r="S31" s="19" t="s">
        <v>51</v>
      </c>
      <c r="T31" s="51">
        <f>92/1000</f>
        <v>9.1999999999999998E-2</v>
      </c>
      <c r="U31" s="15" t="s">
        <v>36</v>
      </c>
      <c r="V31" s="10" t="s">
        <v>60</v>
      </c>
    </row>
    <row r="32" spans="1:22" ht="27" customHeight="1" x14ac:dyDescent="0.25">
      <c r="A32" s="4">
        <v>17</v>
      </c>
      <c r="B32" s="34">
        <v>43951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5" t="s">
        <v>38</v>
      </c>
      <c r="O32" s="11"/>
      <c r="P32" s="12" t="s">
        <v>44</v>
      </c>
      <c r="Q32" s="19" t="s">
        <v>51</v>
      </c>
      <c r="R32" s="19" t="s">
        <v>51</v>
      </c>
      <c r="S32" s="19" t="s">
        <v>51</v>
      </c>
      <c r="T32" s="51">
        <f>7015.88/1000</f>
        <v>7.0158800000000001</v>
      </c>
      <c r="U32" s="15" t="s">
        <v>36</v>
      </c>
      <c r="V32" s="10" t="s">
        <v>61</v>
      </c>
    </row>
    <row r="33" spans="1:22" ht="27" customHeight="1" x14ac:dyDescent="0.25">
      <c r="A33" s="4">
        <v>18</v>
      </c>
      <c r="B33" s="34">
        <v>43951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5" t="s">
        <v>38</v>
      </c>
      <c r="O33" s="11"/>
      <c r="P33" s="12" t="s">
        <v>44</v>
      </c>
      <c r="Q33" s="19" t="s">
        <v>51</v>
      </c>
      <c r="R33" s="19" t="s">
        <v>51</v>
      </c>
      <c r="S33" s="52" t="s">
        <v>51</v>
      </c>
      <c r="T33" s="51">
        <f>82/1000</f>
        <v>8.2000000000000003E-2</v>
      </c>
      <c r="U33" s="15" t="s">
        <v>36</v>
      </c>
      <c r="V33" s="10" t="s">
        <v>59</v>
      </c>
    </row>
    <row r="34" spans="1:22" ht="27" customHeight="1" x14ac:dyDescent="0.25">
      <c r="A34" s="4">
        <v>19</v>
      </c>
      <c r="B34" s="34">
        <v>43951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5" t="s">
        <v>38</v>
      </c>
      <c r="O34" s="11"/>
      <c r="P34" s="12" t="s">
        <v>44</v>
      </c>
      <c r="Q34" s="9">
        <f>190.05/1000</f>
        <v>0.19005000000000002</v>
      </c>
      <c r="R34" s="19" t="s">
        <v>62</v>
      </c>
      <c r="S34" s="26">
        <v>1</v>
      </c>
      <c r="T34" s="51">
        <f>190.05/1000/T9</f>
        <v>0.19005000000000002</v>
      </c>
      <c r="U34" s="15" t="s">
        <v>33</v>
      </c>
      <c r="V34" s="10" t="s">
        <v>63</v>
      </c>
    </row>
    <row r="35" spans="1:22" ht="27" customHeight="1" x14ac:dyDescent="0.25">
      <c r="A35" s="4">
        <v>20</v>
      </c>
      <c r="B35" s="34">
        <v>43951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5" t="s">
        <v>38</v>
      </c>
      <c r="O35" s="11"/>
      <c r="P35" s="12" t="s">
        <v>44</v>
      </c>
      <c r="Q35" s="19" t="s">
        <v>51</v>
      </c>
      <c r="R35" s="19" t="s">
        <v>51</v>
      </c>
      <c r="S35" s="19" t="s">
        <v>51</v>
      </c>
      <c r="T35" s="51">
        <f>3712.46/1000/T9</f>
        <v>3.7124600000000001</v>
      </c>
      <c r="U35" s="15" t="s">
        <v>35</v>
      </c>
      <c r="V35" s="10" t="s">
        <v>58</v>
      </c>
    </row>
    <row r="36" spans="1:22" ht="27" customHeight="1" x14ac:dyDescent="0.25">
      <c r="A36" s="4">
        <v>21</v>
      </c>
      <c r="B36" s="34">
        <v>43951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5" t="s">
        <v>38</v>
      </c>
      <c r="O36" s="11"/>
      <c r="P36" s="13" t="s">
        <v>68</v>
      </c>
      <c r="Q36" s="27">
        <f>4545.06/1000</f>
        <v>4.5450600000000003</v>
      </c>
      <c r="R36" s="21" t="s">
        <v>71</v>
      </c>
      <c r="S36" s="21">
        <v>1.9</v>
      </c>
      <c r="T36" s="42">
        <f>8635.61/1000/T9</f>
        <v>8.6356099999999998</v>
      </c>
      <c r="U36" s="22" t="s">
        <v>69</v>
      </c>
      <c r="V36" s="23" t="s">
        <v>70</v>
      </c>
    </row>
    <row r="37" spans="1:22" ht="27" customHeight="1" x14ac:dyDescent="0.25">
      <c r="A37" s="4">
        <v>22</v>
      </c>
      <c r="B37" s="34">
        <v>43951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5" t="s">
        <v>38</v>
      </c>
      <c r="O37" s="11"/>
      <c r="P37" s="22" t="s">
        <v>65</v>
      </c>
      <c r="Q37" s="26" t="s">
        <v>51</v>
      </c>
      <c r="R37" s="26" t="s">
        <v>51</v>
      </c>
      <c r="S37" s="26" t="s">
        <v>51</v>
      </c>
      <c r="T37" s="43">
        <f>314.58/1000/T9</f>
        <v>0.31457999999999997</v>
      </c>
      <c r="U37" s="22" t="s">
        <v>66</v>
      </c>
      <c r="V37" s="22" t="s">
        <v>67</v>
      </c>
    </row>
    <row r="38" spans="1:22" ht="27" customHeight="1" x14ac:dyDescent="0.25">
      <c r="A38" s="4">
        <v>23</v>
      </c>
      <c r="B38" s="34">
        <v>43951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5" t="s">
        <v>38</v>
      </c>
      <c r="O38" s="11"/>
      <c r="P38" s="22" t="s">
        <v>77</v>
      </c>
      <c r="Q38" s="28">
        <f>T38/S38</f>
        <v>3.3289246031746031E-2</v>
      </c>
      <c r="R38" s="26" t="s">
        <v>51</v>
      </c>
      <c r="S38" s="26">
        <f>45+167+40</f>
        <v>252</v>
      </c>
      <c r="T38" s="43">
        <f>8388.89/1000/T9</f>
        <v>8.38889</v>
      </c>
      <c r="U38" s="22" t="s">
        <v>66</v>
      </c>
      <c r="V38" s="22" t="s">
        <v>78</v>
      </c>
    </row>
    <row r="39" spans="1:22" ht="27" customHeight="1" x14ac:dyDescent="0.25">
      <c r="A39" s="4">
        <v>24</v>
      </c>
      <c r="B39" s="34">
        <v>43951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5" t="s">
        <v>38</v>
      </c>
      <c r="O39" s="11"/>
      <c r="P39" s="25" t="s">
        <v>43</v>
      </c>
      <c r="Q39" s="26" t="s">
        <v>51</v>
      </c>
      <c r="R39" s="26" t="s">
        <v>51</v>
      </c>
      <c r="S39" s="26" t="s">
        <v>51</v>
      </c>
      <c r="T39" s="44">
        <f>123.25/1000/T9</f>
        <v>0.12325</v>
      </c>
      <c r="U39" s="32" t="s">
        <v>34</v>
      </c>
      <c r="V39" s="33" t="s">
        <v>64</v>
      </c>
    </row>
  </sheetData>
  <sortState ref="B16:V39">
    <sortCondition ref="B16:B39"/>
  </sortState>
  <mergeCells count="22">
    <mergeCell ref="A6:V7"/>
    <mergeCell ref="A8:V8"/>
    <mergeCell ref="A10:A14"/>
    <mergeCell ref="B10:B14"/>
    <mergeCell ref="C10:O10"/>
    <mergeCell ref="P10:P14"/>
    <mergeCell ref="Q10:Q14"/>
    <mergeCell ref="R10:R14"/>
    <mergeCell ref="S10:S14"/>
    <mergeCell ref="T10:T14"/>
    <mergeCell ref="U10:U14"/>
    <mergeCell ref="V10:V14"/>
    <mergeCell ref="C11:M11"/>
    <mergeCell ref="N11:O12"/>
    <mergeCell ref="C12:L12"/>
    <mergeCell ref="M12:M14"/>
    <mergeCell ref="O13:O14"/>
    <mergeCell ref="C13:E13"/>
    <mergeCell ref="F13:H13"/>
    <mergeCell ref="I13:J13"/>
    <mergeCell ref="K13:L13"/>
    <mergeCell ref="N13:N14"/>
  </mergeCells>
  <pageMargins left="0.19685039370078741" right="0.11811023622047245" top="0.19685039370078741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user</cp:lastModifiedBy>
  <cp:lastPrinted>2020-06-11T08:24:01Z</cp:lastPrinted>
  <dcterms:created xsi:type="dcterms:W3CDTF">2020-02-27T08:34:37Z</dcterms:created>
  <dcterms:modified xsi:type="dcterms:W3CDTF">2020-10-18T12:58:56Z</dcterms:modified>
</cp:coreProperties>
</file>