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205"/>
  </bookViews>
  <sheets>
    <sheet name="февраль" sheetId="5" r:id="rId1"/>
  </sheets>
  <calcPr calcId="145621"/>
</workbook>
</file>

<file path=xl/calcChain.xml><?xml version="1.0" encoding="utf-8"?>
<calcChain xmlns="http://schemas.openxmlformats.org/spreadsheetml/2006/main">
  <c r="Q70" i="5" l="1"/>
  <c r="Q69" i="5"/>
  <c r="T69" i="5" s="1"/>
  <c r="T68" i="5"/>
  <c r="Q68" i="5"/>
  <c r="Q67" i="5"/>
  <c r="T67" i="5" s="1"/>
  <c r="Q72" i="5"/>
  <c r="Q66" i="5"/>
  <c r="Q65" i="5"/>
  <c r="Q64" i="5"/>
  <c r="Q63" i="5"/>
  <c r="Q62" i="5"/>
  <c r="Q59" i="5"/>
  <c r="Q58" i="5"/>
  <c r="Q57" i="5"/>
  <c r="Q18" i="5"/>
  <c r="Q56" i="5"/>
  <c r="Q55" i="5"/>
  <c r="Q17" i="5"/>
  <c r="Q16" i="5"/>
  <c r="Q54" i="5"/>
  <c r="Q24" i="5"/>
  <c r="Q53" i="5"/>
  <c r="Q52" i="5"/>
  <c r="Q51" i="5"/>
  <c r="Q60" i="5" l="1"/>
  <c r="T60" i="5" s="1"/>
  <c r="T61" i="5"/>
  <c r="Q61" i="5"/>
  <c r="T59" i="5"/>
  <c r="T62" i="5"/>
  <c r="T66" i="5"/>
  <c r="T72" i="5"/>
  <c r="T58" i="5"/>
  <c r="T63" i="5"/>
  <c r="T24" i="5"/>
  <c r="T70" i="5" l="1"/>
  <c r="T64" i="5" l="1"/>
  <c r="T65" i="5"/>
  <c r="T57" i="5"/>
  <c r="T56" i="5"/>
  <c r="T54" i="5"/>
  <c r="T55" i="5" l="1"/>
  <c r="T53" i="5"/>
  <c r="T52" i="5"/>
  <c r="T18" i="5"/>
  <c r="T17" i="5"/>
  <c r="T16" i="5"/>
  <c r="T51" i="5"/>
</calcChain>
</file>

<file path=xl/sharedStrings.xml><?xml version="1.0" encoding="utf-8"?>
<sst xmlns="http://schemas.openxmlformats.org/spreadsheetml/2006/main" count="166" uniqueCount="100">
  <si>
    <t>Форма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</si>
  <si>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ООО "Стимул"</t>
  </si>
  <si>
    <t>Услуги связи</t>
  </si>
  <si>
    <t>ПАО "ВымпелКом"</t>
  </si>
  <si>
    <t>Вспомогательные материалы</t>
  </si>
  <si>
    <t>Х</t>
  </si>
  <si>
    <t>Материалы</t>
  </si>
  <si>
    <t>Приобретение оборудования</t>
  </si>
  <si>
    <t>Лизинг</t>
  </si>
  <si>
    <t>Диагностика и экспертиза промышленной безопасности</t>
  </si>
  <si>
    <t>Приобретение горюче-смазочных материалов</t>
  </si>
  <si>
    <t>Страхование</t>
  </si>
  <si>
    <t>Техническое обслуживание и текущий ремонт</t>
  </si>
  <si>
    <t>усл. ед.</t>
  </si>
  <si>
    <t>Капитальный ремонт</t>
  </si>
  <si>
    <t>Услуги производственного назначения</t>
  </si>
  <si>
    <t>Услуги</t>
  </si>
  <si>
    <t>ООО "Сибирская Газовая компания"</t>
  </si>
  <si>
    <t xml:space="preserve">Услуги </t>
  </si>
  <si>
    <t>Приобретение электроэнергии</t>
  </si>
  <si>
    <t>НИОКР</t>
  </si>
  <si>
    <t>ООО ПСК "Связьпроектсервис"</t>
  </si>
  <si>
    <t>ПАО "Мегафон"</t>
  </si>
  <si>
    <t>ООО "Бегет"</t>
  </si>
  <si>
    <t>ПАО "Ростелеком"</t>
  </si>
  <si>
    <t>ООО "Газпром межрегионгаз Новосибирск"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</si>
  <si>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</si>
  <si>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</si>
  <si>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</si>
  <si>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</si>
  <si>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</si>
  <si>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</si>
  <si>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</si>
  <si>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</si>
  <si>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</si>
  <si>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</si>
  <si>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</si>
  <si>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r>
      <rPr>
        <sz val="4.5"/>
        <rFont val="Times New Roman"/>
        <family val="1"/>
        <charset val="204"/>
      </rPr>
      <t>Неконкурентная
закупка</t>
    </r>
  </si>
  <si>
    <t>Торги</t>
  </si>
  <si>
    <t>Иной способ, установле нный положени ем о закупке</t>
  </si>
  <si>
    <t>конкурс</t>
  </si>
  <si>
    <t>аукцион</t>
  </si>
  <si>
    <t>запрос котировок</t>
  </si>
  <si>
    <t>запрос предложений</t>
  </si>
  <si>
    <t>единствен ный поставщи к (исполнит ель, подрядчи к)</t>
  </si>
  <si>
    <t>иное</t>
  </si>
  <si>
    <t>открытый конкурс</t>
  </si>
  <si>
    <t>конкурс в электронн ой форме</t>
  </si>
  <si>
    <t>закрытый конкурс</t>
  </si>
  <si>
    <t>открытый аукцион</t>
  </si>
  <si>
    <t>аукцион в электронн ой форме</t>
  </si>
  <si>
    <t>закрытый аукцион</t>
  </si>
  <si>
    <t>запрос котировок в электронн ой форме</t>
  </si>
  <si>
    <t>закрытый запрос котировок</t>
  </si>
  <si>
    <t>запрос предложе ний в электронн ой форме</t>
  </si>
  <si>
    <t>закрытый запрос предложе ний</t>
  </si>
  <si>
    <t>Приложение № 10
к приказу ФАС России
от 18.01.2019 38/19</t>
  </si>
  <si>
    <t>ООО "Техническая дирекция АРС ТЕРМ"</t>
  </si>
  <si>
    <t>ООО "Кассы Весы Сервис"</t>
  </si>
  <si>
    <t>ООО "ДНС Ритейл"</t>
  </si>
  <si>
    <t>Аренда</t>
  </si>
  <si>
    <t>Бензин Регулятор-92</t>
  </si>
  <si>
    <t>ООО "Газпромнефть-Региональные продажи"</t>
  </si>
  <si>
    <t>Услуги хостинга</t>
  </si>
  <si>
    <t>Газ</t>
  </si>
  <si>
    <t>за февраль 2022 года</t>
  </si>
  <si>
    <t>ООО "Сибирский инженерный центр"</t>
  </si>
  <si>
    <t xml:space="preserve"> №177 от 04.02.2022г.</t>
  </si>
  <si>
    <t>№00008 от 07.02.2022г.</t>
  </si>
  <si>
    <t>ГБУЗ НСО "Городская клиническая поликлиника №29"</t>
  </si>
  <si>
    <t>№1001 от 07.02.2022г.</t>
  </si>
  <si>
    <t>Монитор</t>
  </si>
  <si>
    <t>№ЖХ5-000051/3122 от 08.02.2022г.</t>
  </si>
  <si>
    <t>№100859302712 от 10.02.2022г.</t>
  </si>
  <si>
    <t>ООО "Сибирская Газовая Компания"</t>
  </si>
  <si>
    <t>№168 от 11.02.2022г.</t>
  </si>
  <si>
    <t>№169 от 11.02.2022г.</t>
  </si>
  <si>
    <t>№ 05000309/А от 12.01.2022г.</t>
  </si>
  <si>
    <t>ООО ВЦ "Альфа-софт"</t>
  </si>
  <si>
    <t>№ЦБ-151 от 17.02.2022</t>
  </si>
  <si>
    <t>№190 от 18.02.2022г.</t>
  </si>
  <si>
    <t>№257 от 21.02.2022г.</t>
  </si>
  <si>
    <t>ООО "Газпром газораспределение Томск"</t>
  </si>
  <si>
    <t>№В0000000 от 25.02.2022г.</t>
  </si>
  <si>
    <t>№К-011020/281-02 от 28.02.2022г.</t>
  </si>
  <si>
    <t>№15 от 28.02.2022г.</t>
  </si>
  <si>
    <t>ООО "Конкорд"</t>
  </si>
  <si>
    <t>№ЦБ-9 от 28.02.2022г.</t>
  </si>
  <si>
    <t>ИП Портнягина Н.С.</t>
  </si>
  <si>
    <t>№20 от 28.02.2022г.</t>
  </si>
  <si>
    <t>ООО "Импульс"</t>
  </si>
  <si>
    <t>№350 от 28.02.2022г.</t>
  </si>
  <si>
    <t>№640.00042550-1/01609 от 28.02.2022г.</t>
  </si>
  <si>
    <t>№640.00015505-70/01609 от 28.02.2022г.</t>
  </si>
  <si>
    <t>№640.00009243-2/01609 от 28.02.2022г.</t>
  </si>
  <si>
    <t>№CSR0000000186875 от 28.02.2022г.</t>
  </si>
  <si>
    <t>№CSR0000000135198 от 28.02.2022г.</t>
  </si>
  <si>
    <t>№CSR00000001351 от 28.02.2022г.</t>
  </si>
  <si>
    <t>№20146506304/700 от 28.02.2022г.</t>
  </si>
  <si>
    <t>№010007543 от 28.02.2022г.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</si>
</sst>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6" x14ac:knownFonts="1">
    <font>
      <sz val="10"/>
      <color rgb="FF000000"/>
      <name val="Times New Roman"/>
      <charset val="204"/>
    </font>
    <font>
      <sz val="8"/>
      <name val="Arial"/>
      <family val="2"/>
      <charset val="204"/>
    </font>
    <font>
      <sz val="4.5"/>
      <color rgb="FF000000"/>
      <name val="Times New Roman"/>
      <family val="1"/>
      <charset val="204"/>
    </font>
    <font>
      <sz val="4.5"/>
      <name val="Times New Roman"/>
      <family val="1"/>
      <charset val="204"/>
    </font>
    <font>
      <b/>
      <sz val="4.5"/>
      <name val="Times New Roman"/>
      <family val="1"/>
      <charset val="204"/>
    </font>
    <font>
      <b/>
      <sz val="6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left" vertical="top" indent="2" shrinkToFit="1"/>
    </xf>
    <xf numFmtId="1" fontId="2" fillId="0" borderId="1" xfId="0" applyNumberFormat="1" applyFont="1" applyFill="1" applyBorder="1" applyAlignment="1">
      <alignment horizontal="right" vertical="top" indent="1" shrinkToFit="1"/>
    </xf>
    <xf numFmtId="1" fontId="2" fillId="0" borderId="13" xfId="0" applyNumberFormat="1" applyFont="1" applyFill="1" applyBorder="1" applyAlignment="1">
      <alignment horizontal="center" vertical="top" shrinkToFit="1"/>
    </xf>
    <xf numFmtId="1" fontId="2" fillId="0" borderId="13" xfId="0" applyNumberFormat="1" applyFont="1" applyFill="1" applyBorder="1" applyAlignment="1">
      <alignment horizontal="left" vertical="top" indent="2" shrinkToFit="1"/>
    </xf>
    <xf numFmtId="1" fontId="2" fillId="0" borderId="13" xfId="0" applyNumberFormat="1" applyFont="1" applyFill="1" applyBorder="1" applyAlignment="1">
      <alignment horizontal="right" vertical="top" indent="1" shrinkToFit="1"/>
    </xf>
    <xf numFmtId="164" fontId="2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indent="2" shrinkToFit="1"/>
    </xf>
    <xf numFmtId="0" fontId="3" fillId="0" borderId="13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top" indent="1" shrinkToFit="1"/>
    </xf>
    <xf numFmtId="164" fontId="2" fillId="0" borderId="2" xfId="0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 indent="2" shrinkToFit="1"/>
    </xf>
    <xf numFmtId="1" fontId="2" fillId="0" borderId="2" xfId="0" applyNumberFormat="1" applyFont="1" applyFill="1" applyBorder="1" applyAlignment="1">
      <alignment horizontal="left" vertical="top" shrinkToFit="1"/>
    </xf>
    <xf numFmtId="164" fontId="2" fillId="0" borderId="13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left" vertical="top" shrinkToFit="1"/>
    </xf>
    <xf numFmtId="0" fontId="3" fillId="0" borderId="13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left" vertical="top" indent="2" shrinkToFit="1"/>
    </xf>
    <xf numFmtId="14" fontId="2" fillId="0" borderId="1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3" xfId="0" applyFont="1" applyBorder="1" applyAlignment="1">
      <alignment wrapText="1"/>
    </xf>
    <xf numFmtId="1" fontId="2" fillId="0" borderId="20" xfId="0" applyNumberFormat="1" applyFont="1" applyFill="1" applyBorder="1" applyAlignment="1">
      <alignment horizontal="left" vertical="top" shrinkToFit="1"/>
    </xf>
    <xf numFmtId="1" fontId="2" fillId="0" borderId="2" xfId="0" applyNumberFormat="1" applyFont="1" applyFill="1" applyBorder="1" applyAlignment="1">
      <alignment horizontal="right" vertical="top" indent="1" shrinkToFit="1"/>
    </xf>
    <xf numFmtId="164" fontId="2" fillId="0" borderId="19" xfId="0" applyNumberFormat="1" applyFont="1" applyFill="1" applyBorder="1" applyAlignment="1">
      <alignment horizontal="center" vertical="top" shrinkToFit="1"/>
    </xf>
    <xf numFmtId="0" fontId="2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left" vertical="top" shrinkToFit="1"/>
    </xf>
    <xf numFmtId="1" fontId="2" fillId="0" borderId="0" xfId="0" applyNumberFormat="1" applyFont="1" applyFill="1" applyBorder="1" applyAlignment="1">
      <alignment horizontal="left" vertical="top" shrinkToFit="1"/>
    </xf>
    <xf numFmtId="1" fontId="2" fillId="0" borderId="18" xfId="0" applyNumberFormat="1" applyFont="1" applyFill="1" applyBorder="1" applyAlignment="1">
      <alignment horizontal="left" vertical="top" shrinkToFi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center" wrapText="1" indent="1"/>
    </xf>
    <xf numFmtId="1" fontId="2" fillId="0" borderId="21" xfId="0" applyNumberFormat="1" applyFont="1" applyFill="1" applyBorder="1" applyAlignment="1">
      <alignment horizontal="left" vertical="top" shrinkToFit="1"/>
    </xf>
    <xf numFmtId="1" fontId="2" fillId="0" borderId="22" xfId="0" applyNumberFormat="1" applyFont="1" applyFill="1" applyBorder="1" applyAlignment="1">
      <alignment horizontal="left" vertical="top" shrinkToFit="1"/>
    </xf>
    <xf numFmtId="1" fontId="2" fillId="0" borderId="23" xfId="0" applyNumberFormat="1" applyFont="1" applyFill="1" applyBorder="1" applyAlignment="1">
      <alignment horizontal="left" vertical="top" shrinkToFi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left" vertical="top" shrinkToFit="1"/>
    </xf>
    <xf numFmtId="1" fontId="2" fillId="0" borderId="15" xfId="0" applyNumberFormat="1" applyFont="1" applyFill="1" applyBorder="1" applyAlignment="1">
      <alignment horizontal="left" vertical="top" shrinkToFit="1"/>
    </xf>
    <xf numFmtId="1" fontId="2" fillId="0" borderId="16" xfId="0" applyNumberFormat="1" applyFont="1" applyFill="1" applyBorder="1" applyAlignment="1">
      <alignment horizontal="left" vertical="top" shrinkToFi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4"/>
  <sheetViews>
    <sheetView tabSelected="1" workbookViewId="0">
      <selection activeCell="AE52" sqref="AE52"/>
    </sheetView>
  </sheetViews>
  <sheetFormatPr defaultRowHeight="12.75" x14ac:dyDescent="0.2"/>
  <cols>
    <col min="1" max="1" width="2.5" customWidth="1"/>
    <col min="2" max="2" width="6.83203125" customWidth="1"/>
    <col min="3" max="10" width="5.1640625" customWidth="1"/>
    <col min="11" max="11" width="5.33203125" customWidth="1"/>
    <col min="12" max="15" width="5.1640625" customWidth="1"/>
    <col min="16" max="16" width="25.33203125" customWidth="1"/>
    <col min="17" max="17" width="10.1640625" customWidth="1"/>
    <col min="18" max="18" width="9.83203125" customWidth="1"/>
    <col min="19" max="19" width="6.1640625" customWidth="1"/>
    <col min="20" max="20" width="10.1640625" customWidth="1"/>
    <col min="21" max="21" width="20.83203125" customWidth="1"/>
    <col min="22" max="22" width="14" customWidth="1"/>
  </cols>
  <sheetData>
    <row r="1" spans="1:54" ht="41.25" customHeight="1" x14ac:dyDescent="0.2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54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54" ht="33.75" customHeight="1" x14ac:dyDescent="0.2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</row>
    <row r="4" spans="1:54" x14ac:dyDescent="0.2">
      <c r="A4" s="69" t="s">
        <v>65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54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54" ht="6.75" customHeight="1" x14ac:dyDescent="0.2">
      <c r="A6" s="62" t="s">
        <v>26</v>
      </c>
      <c r="B6" s="62" t="s">
        <v>27</v>
      </c>
      <c r="C6" s="74" t="s">
        <v>28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  <c r="P6" s="65" t="s">
        <v>29</v>
      </c>
      <c r="Q6" s="65" t="s">
        <v>30</v>
      </c>
      <c r="R6" s="62" t="s">
        <v>31</v>
      </c>
      <c r="S6" s="65" t="s">
        <v>32</v>
      </c>
      <c r="T6" s="62" t="s">
        <v>33</v>
      </c>
      <c r="U6" s="60" t="s">
        <v>34</v>
      </c>
      <c r="V6" s="60" t="s">
        <v>35</v>
      </c>
    </row>
    <row r="7" spans="1:54" ht="6.75" customHeight="1" x14ac:dyDescent="0.2">
      <c r="A7" s="63"/>
      <c r="B7" s="63"/>
      <c r="C7" s="74" t="s">
        <v>36</v>
      </c>
      <c r="D7" s="75"/>
      <c r="E7" s="75"/>
      <c r="F7" s="75"/>
      <c r="G7" s="75"/>
      <c r="H7" s="75"/>
      <c r="I7" s="75"/>
      <c r="J7" s="75"/>
      <c r="K7" s="75"/>
      <c r="L7" s="75"/>
      <c r="M7" s="76"/>
      <c r="N7" s="77" t="s">
        <v>37</v>
      </c>
      <c r="O7" s="78"/>
      <c r="P7" s="66"/>
      <c r="Q7" s="66"/>
      <c r="R7" s="63"/>
      <c r="S7" s="66"/>
      <c r="T7" s="63"/>
      <c r="U7" s="70"/>
      <c r="V7" s="70"/>
    </row>
    <row r="8" spans="1:54" ht="6.75" customHeight="1" x14ac:dyDescent="0.2">
      <c r="A8" s="63"/>
      <c r="B8" s="63"/>
      <c r="C8" s="74" t="s">
        <v>38</v>
      </c>
      <c r="D8" s="75"/>
      <c r="E8" s="75"/>
      <c r="F8" s="75"/>
      <c r="G8" s="75"/>
      <c r="H8" s="75"/>
      <c r="I8" s="75"/>
      <c r="J8" s="75"/>
      <c r="K8" s="75"/>
      <c r="L8" s="76"/>
      <c r="M8" s="58" t="s">
        <v>39</v>
      </c>
      <c r="N8" s="79"/>
      <c r="O8" s="80"/>
      <c r="P8" s="66"/>
      <c r="Q8" s="66"/>
      <c r="R8" s="63"/>
      <c r="S8" s="66"/>
      <c r="T8" s="63"/>
      <c r="U8" s="70"/>
      <c r="V8" s="70"/>
    </row>
    <row r="9" spans="1:54" ht="15.2" customHeight="1" x14ac:dyDescent="0.2">
      <c r="A9" s="63"/>
      <c r="B9" s="63"/>
      <c r="C9" s="82" t="s">
        <v>40</v>
      </c>
      <c r="D9" s="83"/>
      <c r="E9" s="84"/>
      <c r="F9" s="82" t="s">
        <v>41</v>
      </c>
      <c r="G9" s="83"/>
      <c r="H9" s="84"/>
      <c r="I9" s="85" t="s">
        <v>42</v>
      </c>
      <c r="J9" s="86"/>
      <c r="K9" s="85" t="s">
        <v>43</v>
      </c>
      <c r="L9" s="86"/>
      <c r="M9" s="81"/>
      <c r="N9" s="58" t="s">
        <v>44</v>
      </c>
      <c r="O9" s="60" t="s">
        <v>45</v>
      </c>
      <c r="P9" s="66"/>
      <c r="Q9" s="66"/>
      <c r="R9" s="63"/>
      <c r="S9" s="66"/>
      <c r="T9" s="63"/>
      <c r="U9" s="70"/>
      <c r="V9" s="70"/>
    </row>
    <row r="10" spans="1:54" ht="45.75" customHeight="1" x14ac:dyDescent="0.2">
      <c r="A10" s="64"/>
      <c r="B10" s="64"/>
      <c r="C10" s="1" t="s">
        <v>46</v>
      </c>
      <c r="D10" s="1" t="s">
        <v>47</v>
      </c>
      <c r="E10" s="1" t="s">
        <v>48</v>
      </c>
      <c r="F10" s="1" t="s">
        <v>49</v>
      </c>
      <c r="G10" s="1" t="s">
        <v>50</v>
      </c>
      <c r="H10" s="1" t="s">
        <v>51</v>
      </c>
      <c r="I10" s="2" t="s">
        <v>52</v>
      </c>
      <c r="J10" s="3" t="s">
        <v>53</v>
      </c>
      <c r="K10" s="2" t="s">
        <v>54</v>
      </c>
      <c r="L10" s="2" t="s">
        <v>55</v>
      </c>
      <c r="M10" s="59"/>
      <c r="N10" s="59"/>
      <c r="O10" s="61"/>
      <c r="P10" s="67"/>
      <c r="Q10" s="67"/>
      <c r="R10" s="64"/>
      <c r="S10" s="67"/>
      <c r="T10" s="64"/>
      <c r="U10" s="61"/>
      <c r="V10" s="61"/>
    </row>
    <row r="11" spans="1:54" ht="6.7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5">
        <v>17</v>
      </c>
      <c r="R11" s="4">
        <v>18</v>
      </c>
      <c r="S11" s="6">
        <v>19</v>
      </c>
      <c r="T11" s="5">
        <v>20</v>
      </c>
      <c r="U11" s="4">
        <v>21</v>
      </c>
      <c r="V11" s="4">
        <v>22</v>
      </c>
    </row>
    <row r="12" spans="1:54" ht="6.75" customHeight="1" x14ac:dyDescent="0.2">
      <c r="A12" s="87" t="s">
        <v>19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</row>
    <row r="13" spans="1:54" ht="6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7"/>
      <c r="S13" s="9"/>
      <c r="T13" s="8"/>
      <c r="U13" s="7"/>
      <c r="V13" s="7"/>
    </row>
    <row r="14" spans="1:54" ht="6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7"/>
      <c r="S14" s="9"/>
      <c r="T14" s="8"/>
      <c r="U14" s="7"/>
      <c r="V14" s="7"/>
    </row>
    <row r="15" spans="1:54" ht="6.75" customHeight="1" x14ac:dyDescent="0.2">
      <c r="A15" s="49" t="s">
        <v>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1:54" ht="8.25" customHeight="1" x14ac:dyDescent="0.15">
      <c r="A16" s="4">
        <v>1</v>
      </c>
      <c r="B16" s="10">
        <v>44603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" t="s">
        <v>5</v>
      </c>
      <c r="P16" s="12" t="s">
        <v>6</v>
      </c>
      <c r="Q16" s="13">
        <f>7022.33/1000</f>
        <v>7.0223300000000002</v>
      </c>
      <c r="R16" s="11"/>
      <c r="S16" s="11"/>
      <c r="T16" s="13">
        <f t="shared" ref="T16:T18" si="0">Q16</f>
        <v>7.0223300000000002</v>
      </c>
      <c r="U16" s="12" t="s">
        <v>74</v>
      </c>
      <c r="V16" s="14" t="s">
        <v>75</v>
      </c>
    </row>
    <row r="17" spans="1:22" ht="9.75" customHeight="1" x14ac:dyDescent="0.15">
      <c r="A17" s="4">
        <v>2</v>
      </c>
      <c r="B17" s="10">
        <v>44603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" t="s">
        <v>5</v>
      </c>
      <c r="P17" s="12" t="s">
        <v>6</v>
      </c>
      <c r="Q17" s="13">
        <f>782.54/1000</f>
        <v>0.78254000000000001</v>
      </c>
      <c r="R17" s="12"/>
      <c r="S17" s="15"/>
      <c r="T17" s="13">
        <f t="shared" si="0"/>
        <v>0.78254000000000001</v>
      </c>
      <c r="U17" s="12" t="s">
        <v>74</v>
      </c>
      <c r="V17" s="14" t="s">
        <v>76</v>
      </c>
    </row>
    <row r="18" spans="1:22" ht="8.25" customHeight="1" x14ac:dyDescent="0.15">
      <c r="A18" s="4">
        <v>3</v>
      </c>
      <c r="B18" s="10">
        <v>44610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" t="s">
        <v>5</v>
      </c>
      <c r="P18" s="12" t="s">
        <v>6</v>
      </c>
      <c r="Q18" s="13">
        <f>521.84/1000</f>
        <v>0.52184000000000008</v>
      </c>
      <c r="R18" s="12"/>
      <c r="S18" s="15"/>
      <c r="T18" s="13">
        <f t="shared" si="0"/>
        <v>0.52184000000000008</v>
      </c>
      <c r="U18" s="19" t="s">
        <v>17</v>
      </c>
      <c r="V18" s="14" t="s">
        <v>80</v>
      </c>
    </row>
    <row r="19" spans="1:22" ht="6.75" customHeight="1" x14ac:dyDescent="0.2">
      <c r="A19" s="43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5"/>
    </row>
    <row r="20" spans="1:22" ht="6.7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6.7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6.75" customHeight="1" x14ac:dyDescent="0.15">
      <c r="A22" s="7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6"/>
      <c r="P22" s="24"/>
      <c r="Q22" s="27"/>
      <c r="R22" s="23"/>
      <c r="S22" s="23"/>
      <c r="T22" s="27"/>
      <c r="U22" s="24"/>
      <c r="V22" s="24"/>
    </row>
    <row r="23" spans="1:22" ht="6.75" customHeight="1" x14ac:dyDescent="0.2">
      <c r="A23" s="49" t="s">
        <v>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1"/>
    </row>
    <row r="24" spans="1:22" ht="5.25" customHeight="1" x14ac:dyDescent="0.15">
      <c r="A24" s="11">
        <v>1</v>
      </c>
      <c r="B24" s="28">
        <v>44600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2" t="s">
        <v>5</v>
      </c>
      <c r="P24" s="19" t="s">
        <v>71</v>
      </c>
      <c r="Q24" s="20">
        <f>42832.5/1000</f>
        <v>42.832500000000003</v>
      </c>
      <c r="R24" s="17"/>
      <c r="S24" s="17"/>
      <c r="T24" s="20">
        <f t="shared" ref="T24" si="1">Q24</f>
        <v>42.832500000000003</v>
      </c>
      <c r="U24" s="19" t="s">
        <v>59</v>
      </c>
      <c r="V24" s="21" t="s">
        <v>72</v>
      </c>
    </row>
    <row r="25" spans="1:22" ht="5.25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5.25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5.2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6.75" customHeight="1" x14ac:dyDescent="0.2">
      <c r="A28" s="46" t="s">
        <v>11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/>
    </row>
    <row r="29" spans="1:22" ht="5.2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5.25" customHeight="1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5.25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6.75" customHeight="1" x14ac:dyDescent="0.2">
      <c r="A32" s="52" t="s">
        <v>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</row>
    <row r="33" spans="1:22" ht="5.25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5.25" customHeight="1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5.2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5.2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6.75" customHeight="1" x14ac:dyDescent="0.2">
      <c r="A37" s="46" t="s">
        <v>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8"/>
    </row>
    <row r="38" spans="1:22" ht="6.75" customHeight="1" x14ac:dyDescent="0.2">
      <c r="A38" s="4"/>
      <c r="B38" s="1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"/>
      <c r="P38" s="12"/>
      <c r="Q38" s="13"/>
      <c r="R38" s="12"/>
      <c r="S38" s="6"/>
      <c r="T38" s="13"/>
      <c r="U38" s="32"/>
      <c r="V38" s="12"/>
    </row>
    <row r="39" spans="1:22" ht="6.75" customHeight="1" x14ac:dyDescent="0.15">
      <c r="A39" s="4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"/>
      <c r="P39" s="12"/>
      <c r="Q39" s="13"/>
      <c r="R39" s="12"/>
      <c r="S39" s="6"/>
      <c r="T39" s="13"/>
      <c r="U39" s="12"/>
      <c r="V39" s="12"/>
    </row>
    <row r="40" spans="1:22" ht="5.2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5.2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6.75" customHeight="1" x14ac:dyDescent="0.2">
      <c r="A42" s="46" t="s">
        <v>20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8"/>
    </row>
    <row r="43" spans="1:22" ht="5.2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5.2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6.75" customHeight="1" x14ac:dyDescent="0.2">
      <c r="A45" s="46" t="s">
        <v>12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8"/>
    </row>
    <row r="46" spans="1:22" ht="6.75" customHeight="1" x14ac:dyDescent="0.15">
      <c r="A46" s="4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2"/>
      <c r="P46" s="12"/>
      <c r="Q46" s="13"/>
      <c r="R46" s="12"/>
      <c r="S46" s="6"/>
      <c r="T46" s="13"/>
      <c r="U46" s="12"/>
      <c r="V46" s="33"/>
    </row>
    <row r="47" spans="1:22" ht="5.2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5.2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5.2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6.75" customHeight="1" x14ac:dyDescent="0.2">
      <c r="A50" s="46" t="s">
        <v>15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8"/>
    </row>
    <row r="51" spans="1:22" ht="8.25" customHeight="1" x14ac:dyDescent="0.15">
      <c r="A51" s="4">
        <v>1</v>
      </c>
      <c r="B51" s="10">
        <v>44596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" t="s">
        <v>5</v>
      </c>
      <c r="P51" s="12" t="s">
        <v>18</v>
      </c>
      <c r="Q51" s="13">
        <f>5625/1000</f>
        <v>5.625</v>
      </c>
      <c r="R51" s="12" t="s">
        <v>13</v>
      </c>
      <c r="S51" s="6">
        <v>1</v>
      </c>
      <c r="T51" s="13">
        <f t="shared" ref="T51:T63" si="2">Q51*S51</f>
        <v>5.625</v>
      </c>
      <c r="U51" s="12" t="s">
        <v>66</v>
      </c>
      <c r="V51" s="14" t="s">
        <v>67</v>
      </c>
    </row>
    <row r="52" spans="1:22" ht="9.75" customHeight="1" x14ac:dyDescent="0.15">
      <c r="A52" s="4">
        <v>2</v>
      </c>
      <c r="B52" s="10">
        <v>44599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" t="s">
        <v>5</v>
      </c>
      <c r="P52" s="12" t="s">
        <v>18</v>
      </c>
      <c r="Q52" s="13">
        <f>4375/1000</f>
        <v>4.375</v>
      </c>
      <c r="R52" s="12" t="s">
        <v>13</v>
      </c>
      <c r="S52" s="6">
        <v>1</v>
      </c>
      <c r="T52" s="13">
        <f t="shared" si="2"/>
        <v>4.375</v>
      </c>
      <c r="U52" s="40" t="s">
        <v>57</v>
      </c>
      <c r="V52" s="14" t="s">
        <v>68</v>
      </c>
    </row>
    <row r="53" spans="1:22" ht="9" customHeight="1" x14ac:dyDescent="0.15">
      <c r="A53" s="4">
        <v>3</v>
      </c>
      <c r="B53" s="10">
        <v>44599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" t="s">
        <v>5</v>
      </c>
      <c r="P53" s="12" t="s">
        <v>16</v>
      </c>
      <c r="Q53" s="13">
        <f>35664/1000</f>
        <v>35.664000000000001</v>
      </c>
      <c r="R53" s="12" t="s">
        <v>13</v>
      </c>
      <c r="S53" s="6">
        <v>1</v>
      </c>
      <c r="T53" s="13">
        <f t="shared" si="2"/>
        <v>35.664000000000001</v>
      </c>
      <c r="U53" s="34" t="s">
        <v>69</v>
      </c>
      <c r="V53" s="14" t="s">
        <v>70</v>
      </c>
    </row>
    <row r="54" spans="1:22" ht="9" customHeight="1" x14ac:dyDescent="0.15">
      <c r="A54" s="4">
        <v>4</v>
      </c>
      <c r="B54" s="10">
        <v>44602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" t="s">
        <v>5</v>
      </c>
      <c r="P54" s="12" t="s">
        <v>16</v>
      </c>
      <c r="Q54" s="13">
        <f>505.99/1000</f>
        <v>0.50599000000000005</v>
      </c>
      <c r="R54" s="12" t="s">
        <v>13</v>
      </c>
      <c r="S54" s="6">
        <v>1</v>
      </c>
      <c r="T54" s="13">
        <f t="shared" si="2"/>
        <v>0.50599000000000005</v>
      </c>
      <c r="U54" s="34" t="s">
        <v>3</v>
      </c>
      <c r="V54" s="14" t="s">
        <v>73</v>
      </c>
    </row>
    <row r="55" spans="1:22" ht="9.75" customHeight="1" x14ac:dyDescent="0.15">
      <c r="A55" s="4">
        <v>5</v>
      </c>
      <c r="B55" s="10">
        <v>44607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" t="s">
        <v>5</v>
      </c>
      <c r="P55" s="12" t="s">
        <v>64</v>
      </c>
      <c r="Q55" s="13">
        <f>4166.67/1000</f>
        <v>4.1666699999999999</v>
      </c>
      <c r="R55" s="12" t="s">
        <v>13</v>
      </c>
      <c r="S55" s="6">
        <v>1</v>
      </c>
      <c r="T55" s="13">
        <f t="shared" si="2"/>
        <v>4.1666699999999999</v>
      </c>
      <c r="U55" s="19" t="s">
        <v>25</v>
      </c>
      <c r="V55" s="14" t="s">
        <v>77</v>
      </c>
    </row>
    <row r="56" spans="1:22" ht="9.75" customHeight="1" x14ac:dyDescent="0.15">
      <c r="A56" s="4">
        <v>6</v>
      </c>
      <c r="B56" s="10">
        <v>44609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" t="s">
        <v>5</v>
      </c>
      <c r="P56" s="12" t="s">
        <v>16</v>
      </c>
      <c r="Q56" s="13">
        <f>1000/1000</f>
        <v>1</v>
      </c>
      <c r="R56" s="12" t="s">
        <v>13</v>
      </c>
      <c r="S56" s="6">
        <v>1</v>
      </c>
      <c r="T56" s="13">
        <f t="shared" si="2"/>
        <v>1</v>
      </c>
      <c r="U56" s="34" t="s">
        <v>78</v>
      </c>
      <c r="V56" s="21" t="s">
        <v>79</v>
      </c>
    </row>
    <row r="57" spans="1:22" ht="9.75" customHeight="1" x14ac:dyDescent="0.15">
      <c r="A57" s="4">
        <v>7</v>
      </c>
      <c r="B57" s="10">
        <v>44613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" t="s">
        <v>5</v>
      </c>
      <c r="P57" s="12" t="s">
        <v>16</v>
      </c>
      <c r="Q57" s="13">
        <f>2375/1000</f>
        <v>2.375</v>
      </c>
      <c r="R57" s="12" t="s">
        <v>13</v>
      </c>
      <c r="S57" s="6">
        <v>1</v>
      </c>
      <c r="T57" s="13">
        <f t="shared" si="2"/>
        <v>2.375</v>
      </c>
      <c r="U57" s="12" t="s">
        <v>66</v>
      </c>
      <c r="V57" s="35" t="s">
        <v>81</v>
      </c>
    </row>
    <row r="58" spans="1:22" ht="9.75" customHeight="1" x14ac:dyDescent="0.15">
      <c r="A58" s="4">
        <v>8</v>
      </c>
      <c r="B58" s="16">
        <v>44617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" t="s">
        <v>5</v>
      </c>
      <c r="P58" s="12" t="s">
        <v>18</v>
      </c>
      <c r="Q58" s="13">
        <f>13036/1000</f>
        <v>13.036</v>
      </c>
      <c r="R58" s="12" t="s">
        <v>13</v>
      </c>
      <c r="S58" s="6">
        <v>1</v>
      </c>
      <c r="T58" s="13">
        <f t="shared" si="2"/>
        <v>13.036</v>
      </c>
      <c r="U58" s="12" t="s">
        <v>82</v>
      </c>
      <c r="V58" s="35" t="s">
        <v>83</v>
      </c>
    </row>
    <row r="59" spans="1:22" ht="9.75" customHeight="1" x14ac:dyDescent="0.15">
      <c r="A59" s="4">
        <v>9</v>
      </c>
      <c r="B59" s="16">
        <v>44620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" t="s">
        <v>5</v>
      </c>
      <c r="P59" s="12" t="s">
        <v>18</v>
      </c>
      <c r="Q59" s="13">
        <f>790/1000</f>
        <v>0.79</v>
      </c>
      <c r="R59" s="12" t="s">
        <v>13</v>
      </c>
      <c r="S59" s="6">
        <v>1</v>
      </c>
      <c r="T59" s="13">
        <f t="shared" si="2"/>
        <v>0.79</v>
      </c>
      <c r="U59" s="19" t="s">
        <v>58</v>
      </c>
      <c r="V59" s="35" t="s">
        <v>84</v>
      </c>
    </row>
    <row r="60" spans="1:22" ht="9.75" customHeight="1" x14ac:dyDescent="0.15">
      <c r="A60" s="4">
        <v>10</v>
      </c>
      <c r="B60" s="16">
        <v>44620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2" t="s">
        <v>5</v>
      </c>
      <c r="P60" s="12" t="s">
        <v>60</v>
      </c>
      <c r="Q60" s="13">
        <f>1000/1000</f>
        <v>1</v>
      </c>
      <c r="R60" s="12" t="s">
        <v>13</v>
      </c>
      <c r="S60" s="6">
        <v>1</v>
      </c>
      <c r="T60" s="13">
        <f t="shared" si="2"/>
        <v>1</v>
      </c>
      <c r="U60" s="19" t="s">
        <v>21</v>
      </c>
      <c r="V60" s="35" t="s">
        <v>85</v>
      </c>
    </row>
    <row r="61" spans="1:22" ht="9.75" customHeight="1" x14ac:dyDescent="0.15">
      <c r="A61" s="4">
        <v>11</v>
      </c>
      <c r="B61" s="16">
        <v>44620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2" t="s">
        <v>5</v>
      </c>
      <c r="P61" s="12" t="s">
        <v>60</v>
      </c>
      <c r="Q61" s="13">
        <f>1000/1000</f>
        <v>1</v>
      </c>
      <c r="R61" s="12" t="s">
        <v>13</v>
      </c>
      <c r="S61" s="6">
        <v>1</v>
      </c>
      <c r="T61" s="13">
        <f t="shared" si="2"/>
        <v>1</v>
      </c>
      <c r="U61" s="19" t="s">
        <v>86</v>
      </c>
      <c r="V61" s="35" t="s">
        <v>87</v>
      </c>
    </row>
    <row r="62" spans="1:22" ht="9.75" customHeight="1" x14ac:dyDescent="0.15">
      <c r="A62" s="4">
        <v>12</v>
      </c>
      <c r="B62" s="16">
        <v>44620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2" t="s">
        <v>5</v>
      </c>
      <c r="P62" s="12" t="s">
        <v>60</v>
      </c>
      <c r="Q62" s="13">
        <f>1000/1000</f>
        <v>1</v>
      </c>
      <c r="R62" s="12" t="s">
        <v>13</v>
      </c>
      <c r="S62" s="6">
        <v>1</v>
      </c>
      <c r="T62" s="13">
        <f t="shared" si="2"/>
        <v>1</v>
      </c>
      <c r="U62" s="19" t="s">
        <v>88</v>
      </c>
      <c r="V62" s="35" t="s">
        <v>89</v>
      </c>
    </row>
    <row r="63" spans="1:22" ht="8.25" customHeight="1" x14ac:dyDescent="0.15">
      <c r="A63" s="4">
        <v>13</v>
      </c>
      <c r="B63" s="16">
        <v>44620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8" t="s">
        <v>5</v>
      </c>
      <c r="P63" s="12" t="s">
        <v>60</v>
      </c>
      <c r="Q63" s="20">
        <f>1000/1000</f>
        <v>1</v>
      </c>
      <c r="R63" s="19" t="s">
        <v>13</v>
      </c>
      <c r="S63" s="36">
        <v>1</v>
      </c>
      <c r="T63" s="13">
        <f t="shared" si="2"/>
        <v>1</v>
      </c>
      <c r="U63" s="19" t="s">
        <v>90</v>
      </c>
      <c r="V63" s="21" t="s">
        <v>91</v>
      </c>
    </row>
    <row r="64" spans="1:22" ht="8.25" customHeight="1" x14ac:dyDescent="0.15">
      <c r="A64" s="4">
        <v>14</v>
      </c>
      <c r="B64" s="22">
        <v>44620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18" t="s">
        <v>5</v>
      </c>
      <c r="P64" s="19" t="s">
        <v>2</v>
      </c>
      <c r="Q64" s="20">
        <f>8387.98/1000</f>
        <v>8.3879799999999989</v>
      </c>
      <c r="R64" s="19" t="s">
        <v>13</v>
      </c>
      <c r="S64" s="36">
        <v>1</v>
      </c>
      <c r="T64" s="20">
        <f t="shared" ref="T64:T70" si="3">Q64*S64</f>
        <v>8.3879799999999989</v>
      </c>
      <c r="U64" s="19" t="s">
        <v>24</v>
      </c>
      <c r="V64" s="21" t="s">
        <v>92</v>
      </c>
    </row>
    <row r="65" spans="1:22" ht="9" customHeight="1" x14ac:dyDescent="0.15">
      <c r="A65" s="4">
        <v>15</v>
      </c>
      <c r="B65" s="37">
        <v>44620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8" t="s">
        <v>5</v>
      </c>
      <c r="P65" s="19" t="s">
        <v>2</v>
      </c>
      <c r="Q65" s="20">
        <f>92/1000</f>
        <v>9.1999999999999998E-2</v>
      </c>
      <c r="R65" s="19" t="s">
        <v>13</v>
      </c>
      <c r="S65" s="36">
        <v>1</v>
      </c>
      <c r="T65" s="20">
        <f t="shared" si="3"/>
        <v>9.1999999999999998E-2</v>
      </c>
      <c r="U65" s="19" t="s">
        <v>24</v>
      </c>
      <c r="V65" s="21" t="s">
        <v>93</v>
      </c>
    </row>
    <row r="66" spans="1:22" ht="9" customHeight="1" x14ac:dyDescent="0.15">
      <c r="A66" s="4">
        <v>16</v>
      </c>
      <c r="B66" s="37">
        <v>44620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2" t="s">
        <v>5</v>
      </c>
      <c r="P66" s="19" t="s">
        <v>2</v>
      </c>
      <c r="Q66" s="20">
        <f>12.6/1000</f>
        <v>1.26E-2</v>
      </c>
      <c r="R66" s="19" t="s">
        <v>13</v>
      </c>
      <c r="S66" s="36">
        <v>1</v>
      </c>
      <c r="T66" s="20">
        <f t="shared" si="3"/>
        <v>1.26E-2</v>
      </c>
      <c r="U66" s="19" t="s">
        <v>24</v>
      </c>
      <c r="V66" s="21" t="s">
        <v>94</v>
      </c>
    </row>
    <row r="67" spans="1:22" ht="9" customHeight="1" x14ac:dyDescent="0.15">
      <c r="A67" s="4">
        <v>17</v>
      </c>
      <c r="B67" s="37">
        <v>44620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90" t="s">
        <v>5</v>
      </c>
      <c r="P67" s="19" t="s">
        <v>16</v>
      </c>
      <c r="Q67" s="20">
        <f>83.85/1000</f>
        <v>8.3849999999999994E-2</v>
      </c>
      <c r="R67" s="19" t="s">
        <v>13</v>
      </c>
      <c r="S67" s="36">
        <v>1</v>
      </c>
      <c r="T67" s="20">
        <f t="shared" ref="T67:T69" si="4">Q67*S67</f>
        <v>8.3849999999999994E-2</v>
      </c>
      <c r="U67" s="40" t="s">
        <v>62</v>
      </c>
      <c r="V67" s="21" t="s">
        <v>96</v>
      </c>
    </row>
    <row r="68" spans="1:22" ht="9" customHeight="1" x14ac:dyDescent="0.15">
      <c r="A68" s="4">
        <v>18</v>
      </c>
      <c r="B68" s="37">
        <v>44620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90" t="s">
        <v>5</v>
      </c>
      <c r="P68" s="19" t="s">
        <v>63</v>
      </c>
      <c r="Q68" s="20">
        <f>417.23/1000</f>
        <v>0.41723000000000005</v>
      </c>
      <c r="R68" s="19" t="s">
        <v>13</v>
      </c>
      <c r="S68" s="36">
        <v>1</v>
      </c>
      <c r="T68" s="20">
        <f t="shared" si="4"/>
        <v>0.41723000000000005</v>
      </c>
      <c r="U68" s="91" t="s">
        <v>23</v>
      </c>
      <c r="V68" s="21" t="s">
        <v>97</v>
      </c>
    </row>
    <row r="69" spans="1:22" ht="9" customHeight="1" x14ac:dyDescent="0.15">
      <c r="A69" s="4">
        <v>19</v>
      </c>
      <c r="B69" s="37">
        <v>44620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90" t="s">
        <v>5</v>
      </c>
      <c r="P69" s="19" t="s">
        <v>2</v>
      </c>
      <c r="Q69" s="20">
        <f>2539.99/1000</f>
        <v>2.53999</v>
      </c>
      <c r="R69" s="19" t="s">
        <v>13</v>
      </c>
      <c r="S69" s="36">
        <v>1</v>
      </c>
      <c r="T69" s="20">
        <f t="shared" si="4"/>
        <v>2.53999</v>
      </c>
      <c r="U69" s="91" t="s">
        <v>22</v>
      </c>
      <c r="V69" s="21" t="s">
        <v>98</v>
      </c>
    </row>
    <row r="70" spans="1:22" ht="9" customHeight="1" x14ac:dyDescent="0.15">
      <c r="A70" s="4">
        <v>20</v>
      </c>
      <c r="B70" s="37">
        <v>44620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">
        <v>5</v>
      </c>
      <c r="P70" s="19" t="s">
        <v>64</v>
      </c>
      <c r="Q70" s="20">
        <f>8088.65/1000</f>
        <v>8.0886499999999995</v>
      </c>
      <c r="R70" s="19" t="s">
        <v>13</v>
      </c>
      <c r="S70" s="36">
        <v>1</v>
      </c>
      <c r="T70" s="20">
        <f t="shared" si="3"/>
        <v>8.0886499999999995</v>
      </c>
      <c r="U70" s="19" t="s">
        <v>25</v>
      </c>
      <c r="V70" s="21" t="s">
        <v>99</v>
      </c>
    </row>
    <row r="71" spans="1:22" ht="6.75" customHeight="1" x14ac:dyDescent="0.2">
      <c r="A71" s="71" t="s">
        <v>10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3"/>
    </row>
    <row r="72" spans="1:22" ht="6.75" customHeight="1" x14ac:dyDescent="0.15">
      <c r="A72" s="4">
        <v>1</v>
      </c>
      <c r="B72" s="10">
        <v>44620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39" t="s">
        <v>5</v>
      </c>
      <c r="P72" s="19" t="s">
        <v>61</v>
      </c>
      <c r="Q72" s="20">
        <f>2236/1000</f>
        <v>2.2360000000000002</v>
      </c>
      <c r="R72" s="19" t="s">
        <v>13</v>
      </c>
      <c r="S72" s="36">
        <v>1</v>
      </c>
      <c r="T72" s="20">
        <f t="shared" ref="T72" si="5">Q72*S72</f>
        <v>2.2360000000000002</v>
      </c>
      <c r="U72" s="40" t="s">
        <v>62</v>
      </c>
      <c r="V72" s="21" t="s">
        <v>95</v>
      </c>
    </row>
    <row r="73" spans="1:22" ht="6.75" customHeight="1" x14ac:dyDescent="0.15">
      <c r="A73" s="4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2"/>
      <c r="P73" s="12"/>
      <c r="Q73" s="13"/>
      <c r="R73" s="12"/>
      <c r="S73" s="6"/>
      <c r="T73" s="13"/>
      <c r="U73" s="12"/>
      <c r="V73" s="33"/>
    </row>
    <row r="74" spans="1:22" ht="6.75" customHeight="1" x14ac:dyDescent="0.15">
      <c r="A74" s="4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2"/>
      <c r="P74" s="12"/>
      <c r="Q74" s="13"/>
      <c r="R74" s="12"/>
      <c r="S74" s="6"/>
      <c r="T74" s="13"/>
      <c r="U74" s="12"/>
      <c r="V74" s="11"/>
    </row>
  </sheetData>
  <mergeCells count="36">
    <mergeCell ref="A71:V71"/>
    <mergeCell ref="A6:A10"/>
    <mergeCell ref="B6:B10"/>
    <mergeCell ref="C6:O6"/>
    <mergeCell ref="P6:P10"/>
    <mergeCell ref="Q6:Q10"/>
    <mergeCell ref="C7:M7"/>
    <mergeCell ref="N7:O8"/>
    <mergeCell ref="C8:L8"/>
    <mergeCell ref="M8:M10"/>
    <mergeCell ref="C9:E9"/>
    <mergeCell ref="F9:H9"/>
    <mergeCell ref="I9:J9"/>
    <mergeCell ref="K9:L9"/>
    <mergeCell ref="A50:V50"/>
    <mergeCell ref="A12:V12"/>
    <mergeCell ref="A1:V1"/>
    <mergeCell ref="A2:V2"/>
    <mergeCell ref="A5:V5"/>
    <mergeCell ref="N9:N10"/>
    <mergeCell ref="O9:O10"/>
    <mergeCell ref="R6:R10"/>
    <mergeCell ref="S6:S10"/>
    <mergeCell ref="T6:T10"/>
    <mergeCell ref="A3:V3"/>
    <mergeCell ref="A4:V4"/>
    <mergeCell ref="U6:U10"/>
    <mergeCell ref="V6:V10"/>
    <mergeCell ref="A19:V19"/>
    <mergeCell ref="A37:V37"/>
    <mergeCell ref="A42:V42"/>
    <mergeCell ref="A45:V45"/>
    <mergeCell ref="A15:V15"/>
    <mergeCell ref="A23:V23"/>
    <mergeCell ref="A28:V28"/>
    <mergeCell ref="A32:V3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&lt;CFD0C8CBCEC6C5CDC8C52031305FC4C5CAC0C1D0DC2E786C7378&gt;</dc:title>
  <dc:creator>konstantin</dc:creator>
  <cp:lastModifiedBy>economist</cp:lastModifiedBy>
  <cp:lastPrinted>2021-02-09T07:25:55Z</cp:lastPrinted>
  <dcterms:created xsi:type="dcterms:W3CDTF">2021-02-04T07:54:12Z</dcterms:created>
  <dcterms:modified xsi:type="dcterms:W3CDTF">2022-03-10T07:03:31Z</dcterms:modified>
</cp:coreProperties>
</file>